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Universel et public cible" sheetId="1" r:id="rId1"/>
    <sheet name="Réciprocité" sheetId="2" r:id="rId2"/>
    <sheet name="Stage OCI" sheetId="3" state="hidden" r:id="rId3"/>
    <sheet name="Données" sheetId="4" state="hidden" r:id="rId4"/>
  </sheets>
  <definedNames/>
  <calcPr fullCalcOnLoad="1"/>
</workbook>
</file>

<file path=xl/sharedStrings.xml><?xml version="1.0" encoding="utf-8"?>
<sst xmlns="http://schemas.openxmlformats.org/spreadsheetml/2006/main" count="459" uniqueCount="79">
  <si>
    <t>Commentaires</t>
  </si>
  <si>
    <t>DÉPENSES</t>
  </si>
  <si>
    <t>SOURCES DE FINANCEMENT</t>
  </si>
  <si>
    <t>Autres - spécifiez :</t>
  </si>
  <si>
    <t>Poste budgétaire</t>
  </si>
  <si>
    <t>Contribution MRI</t>
  </si>
  <si>
    <t>Contribution OCI</t>
  </si>
  <si>
    <t>Part de l'employeur</t>
  </si>
  <si>
    <t xml:space="preserve">Précisez: </t>
  </si>
  <si>
    <t>Frais de gestion :</t>
  </si>
  <si>
    <t>TOTAL</t>
  </si>
  <si>
    <t>Nom de l'OCI :</t>
  </si>
  <si>
    <t>Nom du projet :</t>
  </si>
  <si>
    <t>Frais de gestion liés au stage QSF (contribution du MRI = 8 %)</t>
  </si>
  <si>
    <t>Note : Remplir les cellules orangées seulement.</t>
  </si>
  <si>
    <t>Lieu de travail :</t>
  </si>
  <si>
    <t>Note : Les propositions de stage OCI se font uniquement en mode annuel. Remplir les cellules orangées seulement.</t>
  </si>
  <si>
    <t>BUDGET DES STAGES DU VOLET « STAGE OCI »</t>
  </si>
  <si>
    <r>
      <t xml:space="preserve">La participation financière consentie par la DSI est </t>
    </r>
    <r>
      <rPr>
        <b/>
        <sz val="7"/>
        <rFont val="Arial Narrow"/>
        <family val="2"/>
      </rPr>
      <t>à remettre intégralement au stagiaire à titre de rémunération</t>
    </r>
    <r>
      <rPr>
        <sz val="7"/>
        <rFont val="Arial Narrow"/>
        <family val="2"/>
      </rPr>
      <t>. L’organisme peut décider de bonifier le salaire ou de prolonger la durée du contrat.</t>
    </r>
  </si>
  <si>
    <t>Volet réciprocité</t>
  </si>
  <si>
    <t>Nombre d'heures ajoutées par l'OCI (s'il y a lieu) :</t>
  </si>
  <si>
    <t>Salaire brut (sauf la part de l'employeur) : 12 $ de l'heure pour un maximum de 1050 heures /  Maximum : 12 600 $</t>
  </si>
  <si>
    <t>Taux horaire versé par l'OCI</t>
  </si>
  <si>
    <t>Contribution supplémentaire de l'OCI (taux horaire)</t>
  </si>
  <si>
    <t>Contribution supplémentaire de l'OCI (bonification nombre d'heures)</t>
  </si>
  <si>
    <t>Nombre d'heures (minimum de 560 heures et maximum de 1050 heures pour contribution MRI) :</t>
  </si>
  <si>
    <t>La contribution minimale de l’organisme est la part de l’employeur rattachée à la rémunération du stagiaire. De façon générale, la part de l’employeur correspond, à environ, à 16,44 % du salaire de l’employé et comprend les rentes du Québec, l’assurance maladie, la CSST, l'assurance-emploi et les vacances.</t>
  </si>
  <si>
    <t>Pourcentage du budget</t>
  </si>
  <si>
    <t>Inscrire le taux horaire dans la case C10 (calcul automatique)</t>
  </si>
  <si>
    <t>Inscrire le nombre d'heures ajoutées par l'OCI dans la case C9 (calcul automatique)</t>
  </si>
  <si>
    <t>Inscrire le taux horaire dans la case C51 (calcul automatique)</t>
  </si>
  <si>
    <t>Inscrire le nombre d'heures ajoutées par l'OCI dans la case C50 (calcul automatique)</t>
  </si>
  <si>
    <t>Choisissez un continent</t>
  </si>
  <si>
    <t>Année</t>
  </si>
  <si>
    <t>Volets universel et public cible</t>
  </si>
  <si>
    <t>QUÉBEC SANS FRONTIÈRES</t>
  </si>
  <si>
    <t>Coût total réel</t>
  </si>
  <si>
    <t>Écart</t>
  </si>
  <si>
    <r>
      <rPr>
        <b/>
        <sz val="9"/>
        <rFont val="Arial Narrow"/>
        <family val="2"/>
      </rPr>
      <t>Fonds d’appui à la communauté (FAC) : 750 $/participant.</t>
    </r>
    <r>
      <rPr>
        <sz val="9"/>
        <rFont val="Arial Narrow"/>
        <family val="2"/>
      </rPr>
      <t xml:space="preserve">
Contribution à remettre au partenaire du Sud pour appuyer des projets concrets dans la communauté.</t>
    </r>
  </si>
  <si>
    <t>Sources de financement</t>
  </si>
  <si>
    <t>Montant de la contribution</t>
  </si>
  <si>
    <t>Les stagiaires (via la levée de fonds)</t>
  </si>
  <si>
    <t>L'organisme de coopération internationale responsable du projet</t>
  </si>
  <si>
    <t>Le partenaire du Sud</t>
  </si>
  <si>
    <t>Le partenaire québécois</t>
  </si>
  <si>
    <t xml:space="preserve">Autres - spécifiez :  </t>
  </si>
  <si>
    <r>
      <rPr>
        <b/>
        <sz val="9"/>
        <rFont val="Arial Narrow"/>
        <family val="2"/>
      </rPr>
      <t>Mission préparatoire : Antilles et Mexique (1 000 $) - Amérique latine (1 400 $) - Afrique, Moyen-Orient et Asie-Pacifique (2 400 $).</t>
    </r>
    <r>
      <rPr>
        <sz val="9"/>
        <rFont val="Arial Narrow"/>
        <family val="2"/>
      </rPr>
      <t xml:space="preserve">
Montant forfaitaire accordé pour la réalisation d’une mission préparatoire lorsqu’un projet implique un partenaire du Sud qui accueille pour la première fois un groupe QSF.</t>
    </r>
  </si>
  <si>
    <t>MRIF</t>
  </si>
  <si>
    <t>Contribution du MRIF</t>
  </si>
  <si>
    <r>
      <rPr>
        <b/>
        <sz val="9"/>
        <rFont val="Arial Narrow"/>
        <family val="2"/>
      </rPr>
      <t>Séjour à l’étranger : 16,50 $/jour/participant.</t>
    </r>
    <r>
      <rPr>
        <sz val="9"/>
        <rFont val="Arial Narrow"/>
        <family val="2"/>
      </rPr>
      <t xml:space="preserve">
Frais de nourriture et d'hébergement des participants.</t>
    </r>
  </si>
  <si>
    <r>
      <rPr>
        <b/>
        <sz val="9"/>
        <rFont val="Arial Narrow"/>
        <family val="2"/>
      </rPr>
      <t>Formation et suivi : 1 050$/participant.</t>
    </r>
    <r>
      <rPr>
        <sz val="9"/>
        <rFont val="Arial Narrow"/>
        <family val="2"/>
      </rPr>
      <t xml:space="preserve">
Montant forfaitaire pour la formation et  le suivi, y compris hébergement, nourriture, transport des participants, frais liés à l’animation des ateliers (formation et suivi), visas, frais médicaux.</t>
    </r>
  </si>
  <si>
    <t>Transport international : Antilles et Mexique (800 $) - Amérique latine (1 200 $) - Afrique, Moyen-Orient et Asie-Pacifique (2 000 $)</t>
  </si>
  <si>
    <r>
      <rPr>
        <b/>
        <sz val="9"/>
        <rFont val="Arial Narrow"/>
        <family val="2"/>
      </rPr>
      <t>Transport local : 150 $/participants.</t>
    </r>
    <r>
      <rPr>
        <sz val="9"/>
        <rFont val="Arial Narrow"/>
        <family val="2"/>
      </rPr>
      <t xml:space="preserve">
Transport dans le pays d'accueil.</t>
    </r>
  </si>
  <si>
    <r>
      <rPr>
        <b/>
        <sz val="9"/>
        <rFont val="Arial Narrow"/>
        <family val="2"/>
      </rPr>
      <t>Assurances : 250 $/participant.</t>
    </r>
    <r>
      <rPr>
        <sz val="9"/>
        <rFont val="Arial Narrow"/>
        <family val="2"/>
      </rPr>
      <t xml:space="preserve">
Incluant l'assurance santé-voyage et la CNESST.</t>
    </r>
  </si>
  <si>
    <r>
      <rPr>
        <b/>
        <sz val="9"/>
        <rFont val="Arial Narrow"/>
        <family val="2"/>
      </rPr>
      <t>Encadrement : 4 $/jour/participant.</t>
    </r>
    <r>
      <rPr>
        <sz val="9"/>
        <rFont val="Arial Narrow"/>
        <family val="2"/>
      </rPr>
      <t xml:space="preserve">
Contribution à remettre au partenaire du Sud pour l'encadrement des participants.</t>
    </r>
  </si>
  <si>
    <r>
      <rPr>
        <b/>
        <sz val="9"/>
        <rFont val="Arial Narrow"/>
        <family val="2"/>
      </rPr>
      <t>Fonds de sensibilisation du public (FSP) : 1 500 $/projet.</t>
    </r>
    <r>
      <rPr>
        <sz val="9"/>
        <rFont val="Arial Narrow"/>
        <family val="2"/>
      </rPr>
      <t xml:space="preserve">
Appui aux activités de sensibilisation du public réalisées par les stagiaires QSF au retour du séjour outre-mer. Le tiers des dépenses est admissible en salaire.</t>
    </r>
  </si>
  <si>
    <r>
      <rPr>
        <b/>
        <sz val="9"/>
        <rFont val="Arial Narrow"/>
        <family val="2"/>
      </rPr>
      <t>Mission de suivi : Antilles et Mexique (400 $) - Amérique latine (500 $) - Afrique, Moyen-Orient et 
Asie-Pacifique (800 $).</t>
    </r>
    <r>
      <rPr>
        <sz val="9"/>
        <rFont val="Arial Narrow"/>
        <family val="2"/>
      </rPr>
      <t xml:space="preserve">
Montant forfaitaire annuel accordé pour la réalisation, au moins une fois à tous les trois ans, de missions de suivis auprès des partenaires du Sud qui ont accueillis des groupes QSF.</t>
    </r>
  </si>
  <si>
    <r>
      <rPr>
        <b/>
        <sz val="9"/>
        <rFont val="Arial Narrow"/>
        <family val="2"/>
      </rPr>
      <t>Frais de gestion (contribution MRIF =  8 %)</t>
    </r>
    <r>
      <rPr>
        <sz val="9"/>
        <rFont val="Arial Narrow"/>
        <family val="2"/>
      </rPr>
      <t xml:space="preserve">
Frais de gestion liés au stage QSF, incluant les dépenses de fonctionnement et les salaires.</t>
    </r>
  </si>
  <si>
    <t>Transport international : Antilles et Mexique (1 000 $) - Amérique latine (1 700 $) - Afrique, Moyen-Orient et Asie-Pacifique (2 400 $)</t>
  </si>
  <si>
    <t>Frais de gestion (contribution MRIF =  8 %)
Frais de gestion liés au stage QSF, incluant les dépenses de fonctionnement et les salaires.</t>
  </si>
  <si>
    <t>Q1 : Nom de l'OCI :</t>
  </si>
  <si>
    <t>Q2 : Nom du projet :</t>
  </si>
  <si>
    <t>Q3 : Pays :</t>
  </si>
  <si>
    <t>Q4 : Continent :</t>
  </si>
  <si>
    <t>Q5 : Partenaire du Sud: réalise-t-il pour la première fois un stage QSF?</t>
  </si>
  <si>
    <t>Q6 : Durée PRÉVUE du séjour terrain (en jours) :</t>
  </si>
  <si>
    <t>2017-2018</t>
  </si>
  <si>
    <t>Poste budgétaire (et contribution du MRIF)
*Le terme participant désigne les stagiaires et l’accompagnateur</t>
  </si>
  <si>
    <t>Séjour au Québec : 20 $/jour/participant.
Contribution aux frais de nourriture et d'hébergement des participants.</t>
  </si>
  <si>
    <t>Q8 : Nombre PRÉVU de participants, y compris l'accompagnateur :</t>
  </si>
  <si>
    <t>Formation et suivi : 1 000 $/participant.
Montant forfaitaire pour la formation et  le suivi, y compris hébergement, nourriture, transport des participants, frais liés à l’animation des ateliers (formation et suivi), visas, frais médicaux.</t>
  </si>
  <si>
    <t>Transport local : 350 $/participants.
Transport au Québec.</t>
  </si>
  <si>
    <t>Assurances : 300 $/participant.
Incluant l'assurance santé-voyage et la CNESST.</t>
  </si>
  <si>
    <t>Encadrement : 15 $/jour/participant.
Contribution à l'encadrement des participants au Québec.</t>
  </si>
  <si>
    <t>Allocation aux participants : 10 $/jour/participant
Contribution aux frais personnels assumés par les participants durant leur séjour au Québec.</t>
  </si>
  <si>
    <r>
      <rPr>
        <b/>
        <sz val="9"/>
        <rFont val="Arial Narrow"/>
        <family val="2"/>
      </rPr>
      <t>Accompagnateur : 35 $/jour.</t>
    </r>
    <r>
      <rPr>
        <sz val="9"/>
        <rFont val="Arial Narrow"/>
        <family val="2"/>
      </rPr>
      <t xml:space="preserve">
Indeminité financière versée au (à la) reponsable d'équipe.</t>
    </r>
  </si>
  <si>
    <r>
      <rPr>
        <b/>
        <sz val="9"/>
        <rFont val="Arial Narrow"/>
        <family val="2"/>
      </rPr>
      <t>Formation du responsable d'équipe : 500 $</t>
    </r>
    <r>
      <rPr>
        <sz val="9"/>
        <rFont val="Arial Narrow"/>
        <family val="2"/>
      </rPr>
      <t xml:space="preserve">
Montant supplémentaire pour la formation spécifique du responsable d'équipe</t>
    </r>
  </si>
  <si>
    <t>Q7 : Nombre PRÉVU de participants, y compris le (la) responsable d'équipe :</t>
  </si>
  <si>
    <r>
      <rPr>
        <b/>
        <sz val="9"/>
        <color indexed="9"/>
        <rFont val="Arial Narrow"/>
        <family val="2"/>
      </rPr>
      <t xml:space="preserve">Poste budgétaire </t>
    </r>
    <r>
      <rPr>
        <sz val="9"/>
        <color indexed="9"/>
        <rFont val="Arial Narrow"/>
        <family val="2"/>
      </rPr>
      <t>(et contribution du MRIF)</t>
    </r>
    <r>
      <rPr>
        <b/>
        <sz val="9"/>
        <color indexed="9"/>
        <rFont val="Arial Narrow"/>
        <family val="2"/>
      </rPr>
      <t xml:space="preserve">
</t>
    </r>
    <r>
      <rPr>
        <i/>
        <sz val="9"/>
        <color indexed="9"/>
        <rFont val="Arial Narrow"/>
        <family val="2"/>
      </rPr>
      <t>*Le terme participant désigne les stagiaires et le (la) responsable d'équipe</t>
    </r>
  </si>
</sst>
</file>

<file path=xl/styles.xml><?xml version="1.0" encoding="utf-8"?>
<styleSheet xmlns="http://schemas.openxmlformats.org/spreadsheetml/2006/main">
  <numFmts count="2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_ * #,##0.0_)\ &quot;$&quot;_ ;_ * \(#,##0.0\)\ &quot;$&quot;_ ;_ * &quot;-&quot;??_)\ &quot;$&quot;_ ;_ @_ "/>
    <numFmt numFmtId="173" formatCode="_ * #,##0_)\ &quot;$&quot;_ ;_ * \(#,##0\)\ &quot;$&quot;_ ;_ * &quot;-&quot;??_)\ &quot;$&quot;_ ;_ @_ "/>
    <numFmt numFmtId="174" formatCode="&quot;Vrai&quot;;&quot;Vrai&quot;;&quot;Faux&quot;"/>
    <numFmt numFmtId="175" formatCode="&quot;Actif&quot;;&quot;Actif&quot;;&quot;Inactif&quot;"/>
    <numFmt numFmtId="176" formatCode="#,##0.00\ &quot;$&quot;"/>
    <numFmt numFmtId="177" formatCode="0.0%"/>
    <numFmt numFmtId="178" formatCode="#,##0\ _$"/>
    <numFmt numFmtId="179" formatCode="#,##0\ &quot;$&quot;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u val="single"/>
      <sz val="9"/>
      <name val="Arial Narrow"/>
      <family val="2"/>
    </font>
    <font>
      <b/>
      <sz val="9"/>
      <color indexed="10"/>
      <name val="Arial Narrow"/>
      <family val="2"/>
    </font>
    <font>
      <sz val="7"/>
      <name val="Arial Narrow"/>
      <family val="2"/>
    </font>
    <font>
      <b/>
      <sz val="10"/>
      <color indexed="9"/>
      <name val="Arial Narrow"/>
      <family val="2"/>
    </font>
    <font>
      <b/>
      <sz val="9"/>
      <color indexed="9"/>
      <name val="Arial Narrow"/>
      <family val="2"/>
    </font>
    <font>
      <b/>
      <sz val="7"/>
      <name val="Arial Narrow"/>
      <family val="2"/>
    </font>
    <font>
      <b/>
      <sz val="10"/>
      <name val="Arial"/>
      <family val="2"/>
    </font>
    <font>
      <sz val="9"/>
      <color indexed="9"/>
      <name val="Arial Narrow"/>
      <family val="2"/>
    </font>
    <font>
      <i/>
      <sz val="9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0"/>
      <name val="Arial Narrow"/>
      <family val="2"/>
    </font>
    <font>
      <b/>
      <sz val="9"/>
      <color theme="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indexed="1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>
        <color theme="0"/>
      </right>
      <top style="thin"/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theme="0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0" borderId="2" applyNumberFormat="0" applyFill="0" applyAlignment="0" applyProtection="0"/>
    <xf numFmtId="0" fontId="0" fillId="26" borderId="3" applyNumberFormat="0" applyFont="0" applyAlignment="0" applyProtection="0"/>
    <xf numFmtId="0" fontId="38" fillId="27" borderId="1" applyNumberFormat="0" applyAlignment="0" applyProtection="0"/>
    <xf numFmtId="0" fontId="39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1" borderId="9" applyNumberFormat="0" applyAlignment="0" applyProtection="0"/>
  </cellStyleXfs>
  <cellXfs count="107">
    <xf numFmtId="0" fontId="0" fillId="0" borderId="0" xfId="0" applyAlignment="1">
      <alignment/>
    </xf>
    <xf numFmtId="0" fontId="5" fillId="0" borderId="0" xfId="0" applyFont="1" applyAlignment="1" applyProtection="1">
      <alignment wrapText="1"/>
      <protection/>
    </xf>
    <xf numFmtId="0" fontId="6" fillId="0" borderId="0" xfId="0" applyFont="1" applyAlignment="1" applyProtection="1">
      <alignment wrapText="1"/>
      <protection/>
    </xf>
    <xf numFmtId="0" fontId="6" fillId="0" borderId="0" xfId="0" applyFont="1" applyFill="1" applyBorder="1" applyAlignment="1" applyProtection="1">
      <alignment wrapText="1"/>
      <protection locked="0"/>
    </xf>
    <xf numFmtId="173" fontId="6" fillId="0" borderId="10" xfId="49" applyNumberFormat="1" applyFont="1" applyFill="1" applyBorder="1" applyAlignment="1" applyProtection="1">
      <alignment wrapText="1"/>
      <protection/>
    </xf>
    <xf numFmtId="173" fontId="6" fillId="32" borderId="10" xfId="49" applyNumberFormat="1" applyFont="1" applyFill="1" applyBorder="1" applyAlignment="1" applyProtection="1">
      <alignment wrapText="1"/>
      <protection locked="0"/>
    </xf>
    <xf numFmtId="0" fontId="6" fillId="32" borderId="10" xfId="0" applyFont="1" applyFill="1" applyBorder="1" applyAlignment="1" applyProtection="1">
      <alignment wrapText="1"/>
      <protection locked="0"/>
    </xf>
    <xf numFmtId="0" fontId="5" fillId="0" borderId="0" xfId="0" applyFont="1" applyFill="1" applyAlignment="1" applyProtection="1">
      <alignment wrapText="1"/>
      <protection/>
    </xf>
    <xf numFmtId="0" fontId="9" fillId="0" borderId="10" xfId="0" applyFont="1" applyBorder="1" applyAlignment="1" applyProtection="1">
      <alignment horizontal="left" vertical="center" wrapText="1"/>
      <protection/>
    </xf>
    <xf numFmtId="0" fontId="9" fillId="32" borderId="1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176" fontId="6" fillId="32" borderId="10" xfId="0" applyNumberFormat="1" applyFont="1" applyFill="1" applyBorder="1" applyAlignment="1" applyProtection="1">
      <alignment wrapText="1"/>
      <protection locked="0"/>
    </xf>
    <xf numFmtId="3" fontId="6" fillId="32" borderId="10" xfId="0" applyNumberFormat="1" applyFont="1" applyFill="1" applyBorder="1" applyAlignment="1" applyProtection="1">
      <alignment wrapText="1"/>
      <protection locked="0"/>
    </xf>
    <xf numFmtId="173" fontId="6" fillId="34" borderId="10" xfId="49" applyNumberFormat="1" applyFont="1" applyFill="1" applyBorder="1" applyAlignment="1" applyProtection="1">
      <alignment wrapText="1"/>
      <protection/>
    </xf>
    <xf numFmtId="0" fontId="6" fillId="0" borderId="10" xfId="0" applyFont="1" applyBorder="1" applyAlignment="1">
      <alignment/>
    </xf>
    <xf numFmtId="10" fontId="6" fillId="0" borderId="10" xfId="53" applyNumberFormat="1" applyFont="1" applyBorder="1" applyAlignment="1">
      <alignment/>
    </xf>
    <xf numFmtId="0" fontId="9" fillId="34" borderId="10" xfId="0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35" borderId="12" xfId="0" applyFont="1" applyFill="1" applyBorder="1" applyAlignment="1" applyProtection="1">
      <alignment vertical="center" wrapText="1"/>
      <protection locked="0"/>
    </xf>
    <xf numFmtId="0" fontId="6" fillId="35" borderId="13" xfId="0" applyFont="1" applyFill="1" applyBorder="1" applyAlignment="1" applyProtection="1">
      <alignment vertical="center" wrapText="1"/>
      <protection locked="0"/>
    </xf>
    <xf numFmtId="0" fontId="6" fillId="35" borderId="14" xfId="0" applyFont="1" applyFill="1" applyBorder="1" applyAlignment="1" applyProtection="1">
      <alignment vertical="center" wrapText="1"/>
      <protection locked="0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173" fontId="6" fillId="0" borderId="18" xfId="49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6" fillId="35" borderId="19" xfId="0" applyFont="1" applyFill="1" applyBorder="1" applyAlignment="1" applyProtection="1">
      <alignment horizontal="left" vertical="center" wrapText="1"/>
      <protection locked="0"/>
    </xf>
    <xf numFmtId="0" fontId="6" fillId="35" borderId="20" xfId="0" applyFont="1" applyFill="1" applyBorder="1" applyAlignment="1" applyProtection="1">
      <alignment horizontal="left" vertical="center" wrapText="1"/>
      <protection locked="0"/>
    </xf>
    <xf numFmtId="0" fontId="6" fillId="35" borderId="21" xfId="0" applyFont="1" applyFill="1" applyBorder="1" applyAlignment="1" applyProtection="1">
      <alignment horizontal="left" vertical="center" wrapText="1"/>
      <protection locked="0"/>
    </xf>
    <xf numFmtId="173" fontId="6" fillId="0" borderId="10" xfId="49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73" fontId="6" fillId="35" borderId="10" xfId="49" applyNumberFormat="1" applyFont="1" applyFill="1" applyBorder="1" applyAlignment="1" applyProtection="1">
      <alignment horizontal="right" vertical="center" wrapText="1"/>
      <protection locked="0"/>
    </xf>
    <xf numFmtId="0" fontId="14" fillId="36" borderId="12" xfId="0" applyFont="1" applyFill="1" applyBorder="1" applyAlignment="1">
      <alignment vertical="top" wrapText="1"/>
    </xf>
    <xf numFmtId="0" fontId="50" fillId="36" borderId="13" xfId="0" applyFont="1" applyFill="1" applyBorder="1" applyAlignment="1">
      <alignment vertical="top" wrapText="1"/>
    </xf>
    <xf numFmtId="0" fontId="50" fillId="36" borderId="22" xfId="0" applyFont="1" applyFill="1" applyBorder="1" applyAlignment="1">
      <alignment vertical="top" wrapText="1"/>
    </xf>
    <xf numFmtId="0" fontId="51" fillId="36" borderId="23" xfId="0" applyFont="1" applyFill="1" applyBorder="1" applyAlignment="1">
      <alignment horizontal="center" vertical="top" wrapText="1"/>
    </xf>
    <xf numFmtId="0" fontId="51" fillId="36" borderId="24" xfId="0" applyFont="1" applyFill="1" applyBorder="1" applyAlignment="1">
      <alignment horizontal="center" vertical="top" wrapText="1"/>
    </xf>
    <xf numFmtId="173" fontId="6" fillId="0" borderId="25" xfId="49" applyNumberFormat="1" applyFont="1" applyBorder="1" applyAlignment="1">
      <alignment horizontal="right" vertical="center" wrapText="1"/>
    </xf>
    <xf numFmtId="173" fontId="6" fillId="35" borderId="25" xfId="49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0" applyFont="1" applyBorder="1" applyAlignment="1">
      <alignment vertical="center" wrapText="1"/>
    </xf>
    <xf numFmtId="0" fontId="6" fillId="35" borderId="10" xfId="0" applyFont="1" applyFill="1" applyBorder="1" applyAlignment="1" applyProtection="1">
      <alignment horizontal="left" vertical="center" wrapText="1"/>
      <protection locked="0"/>
    </xf>
    <xf numFmtId="0" fontId="6" fillId="0" borderId="19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35" borderId="26" xfId="0" applyFont="1" applyFill="1" applyBorder="1" applyAlignment="1" applyProtection="1">
      <alignment horizontal="center" vertical="center" wrapText="1"/>
      <protection locked="0"/>
    </xf>
    <xf numFmtId="0" fontId="6" fillId="35" borderId="1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left" vertical="center" wrapText="1"/>
    </xf>
    <xf numFmtId="0" fontId="51" fillId="36" borderId="12" xfId="0" applyFont="1" applyFill="1" applyBorder="1" applyAlignment="1">
      <alignment horizontal="left" vertical="center" wrapText="1"/>
    </xf>
    <xf numFmtId="0" fontId="51" fillId="36" borderId="13" xfId="0" applyFont="1" applyFill="1" applyBorder="1" applyAlignment="1">
      <alignment horizontal="left" vertical="center" wrapText="1"/>
    </xf>
    <xf numFmtId="0" fontId="51" fillId="36" borderId="22" xfId="0" applyFont="1" applyFill="1" applyBorder="1" applyAlignment="1">
      <alignment horizontal="left" vertical="center" wrapText="1"/>
    </xf>
    <xf numFmtId="0" fontId="5" fillId="35" borderId="27" xfId="0" applyFont="1" applyFill="1" applyBorder="1" applyAlignment="1">
      <alignment horizontal="center" vertical="center" wrapText="1"/>
    </xf>
    <xf numFmtId="0" fontId="5" fillId="35" borderId="28" xfId="0" applyFont="1" applyFill="1" applyBorder="1" applyAlignment="1">
      <alignment horizontal="center" vertical="center" wrapText="1"/>
    </xf>
    <xf numFmtId="0" fontId="5" fillId="35" borderId="29" xfId="0" applyFont="1" applyFill="1" applyBorder="1" applyAlignment="1">
      <alignment horizontal="center" vertical="center" wrapText="1"/>
    </xf>
    <xf numFmtId="0" fontId="5" fillId="35" borderId="30" xfId="0" applyFont="1" applyFill="1" applyBorder="1" applyAlignment="1">
      <alignment horizontal="center" vertical="center" wrapText="1"/>
    </xf>
    <xf numFmtId="0" fontId="5" fillId="35" borderId="31" xfId="0" applyFont="1" applyFill="1" applyBorder="1" applyAlignment="1">
      <alignment horizontal="center" vertical="center" wrapText="1"/>
    </xf>
    <xf numFmtId="0" fontId="5" fillId="35" borderId="32" xfId="0" applyFont="1" applyFill="1" applyBorder="1" applyAlignment="1">
      <alignment horizontal="center" vertical="center" wrapText="1"/>
    </xf>
    <xf numFmtId="173" fontId="51" fillId="36" borderId="23" xfId="49" applyNumberFormat="1" applyFont="1" applyFill="1" applyBorder="1" applyAlignment="1">
      <alignment horizontal="center" vertical="center" wrapText="1"/>
    </xf>
    <xf numFmtId="173" fontId="51" fillId="36" borderId="24" xfId="49" applyNumberFormat="1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0" fillId="36" borderId="33" xfId="0" applyFont="1" applyFill="1" applyBorder="1" applyAlignment="1">
      <alignment vertical="top" wrapText="1"/>
    </xf>
    <xf numFmtId="0" fontId="50" fillId="36" borderId="23" xfId="0" applyFont="1" applyFill="1" applyBorder="1" applyAlignment="1">
      <alignment vertical="top" wrapText="1"/>
    </xf>
    <xf numFmtId="0" fontId="6" fillId="0" borderId="27" xfId="0" applyFont="1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0" fontId="51" fillId="36" borderId="33" xfId="0" applyFont="1" applyFill="1" applyBorder="1" applyAlignment="1">
      <alignment horizontal="left" vertical="center" wrapText="1"/>
    </xf>
    <xf numFmtId="0" fontId="51" fillId="36" borderId="23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4" fillId="32" borderId="10" xfId="0" applyFont="1" applyFill="1" applyBorder="1" applyAlignment="1" applyProtection="1">
      <alignment horizontal="center" wrapText="1"/>
      <protection locked="0"/>
    </xf>
    <xf numFmtId="0" fontId="10" fillId="37" borderId="34" xfId="0" applyFont="1" applyFill="1" applyBorder="1" applyAlignment="1">
      <alignment horizontal="center" vertical="center" wrapText="1"/>
    </xf>
    <xf numFmtId="0" fontId="10" fillId="37" borderId="35" xfId="0" applyFont="1" applyFill="1" applyBorder="1" applyAlignment="1">
      <alignment horizontal="center" vertical="center" wrapText="1"/>
    </xf>
    <xf numFmtId="0" fontId="10" fillId="37" borderId="36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 applyProtection="1">
      <alignment horizontal="center" wrapText="1"/>
      <protection locked="0"/>
    </xf>
    <xf numFmtId="0" fontId="8" fillId="32" borderId="37" xfId="0" applyFont="1" applyFill="1" applyBorder="1" applyAlignment="1" applyProtection="1">
      <alignment horizontal="center" vertical="center" wrapText="1"/>
      <protection/>
    </xf>
    <xf numFmtId="0" fontId="8" fillId="32" borderId="38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70"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35"/>
  <sheetViews>
    <sheetView tabSelected="1" zoomScalePageLayoutView="0" workbookViewId="0" topLeftCell="A195">
      <selection activeCell="S213" sqref="S213:U213"/>
    </sheetView>
  </sheetViews>
  <sheetFormatPr defaultColWidth="11.421875" defaultRowHeight="12.75"/>
  <cols>
    <col min="1" max="1" width="0.5625" style="27" customWidth="1"/>
    <col min="2" max="3" width="3.7109375" style="27" customWidth="1"/>
    <col min="4" max="4" width="5.140625" style="27" customWidth="1"/>
    <col min="5" max="5" width="4.28125" style="27" customWidth="1"/>
    <col min="6" max="6" width="5.140625" style="27" customWidth="1"/>
    <col min="7" max="8" width="6.00390625" style="27" customWidth="1"/>
    <col min="9" max="9" width="6.28125" style="27" customWidth="1"/>
    <col min="10" max="10" width="4.7109375" style="27" customWidth="1"/>
    <col min="11" max="11" width="2.00390625" style="27" customWidth="1"/>
    <col min="12" max="12" width="2.421875" style="27" customWidth="1"/>
    <col min="13" max="13" width="2.57421875" style="27" customWidth="1"/>
    <col min="14" max="14" width="2.140625" style="27" customWidth="1"/>
    <col min="15" max="16" width="2.8515625" style="27" customWidth="1"/>
    <col min="17" max="17" width="3.7109375" style="27" customWidth="1"/>
    <col min="18" max="18" width="6.00390625" style="27" customWidth="1"/>
    <col min="19" max="19" width="3.7109375" style="27" customWidth="1"/>
    <col min="20" max="20" width="4.421875" style="27" customWidth="1"/>
    <col min="21" max="21" width="4.8515625" style="27" customWidth="1"/>
    <col min="22" max="22" width="3.7109375" style="27" customWidth="1"/>
    <col min="23" max="23" width="3.140625" style="27" customWidth="1"/>
    <col min="24" max="24" width="3.57421875" style="27" customWidth="1"/>
    <col min="25" max="26" width="3.7109375" style="27" customWidth="1"/>
    <col min="27" max="27" width="2.28125" style="27" customWidth="1"/>
    <col min="28" max="28" width="0.71875" style="27" customWidth="1"/>
    <col min="29" max="37" width="3.7109375" style="27" customWidth="1"/>
    <col min="38" max="16384" width="11.421875" style="27" customWidth="1"/>
  </cols>
  <sheetData>
    <row r="1" spans="1:27" ht="6.7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</row>
    <row r="2" spans="1:31" ht="13.5">
      <c r="A2" s="30"/>
      <c r="B2" s="57" t="str">
        <f>CONCATENATE("PRÉVISIONS BUDGÉTAIRES  ",Données!A4)</f>
        <v>PRÉVISIONS BUDGÉTAIRES  2017-2018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9"/>
      <c r="AB2" s="28"/>
      <c r="AC2" s="29"/>
      <c r="AD2" s="29"/>
      <c r="AE2" s="29"/>
    </row>
    <row r="3" spans="1:27" ht="4.5" customHeight="1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</row>
    <row r="4" spans="1:27" ht="13.5">
      <c r="A4" s="30"/>
      <c r="B4" s="57" t="s">
        <v>35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9"/>
    </row>
    <row r="5" spans="1:27" ht="4.5" customHeight="1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</row>
    <row r="6" spans="1:27" ht="13.5">
      <c r="A6" s="30"/>
      <c r="B6" s="57" t="s">
        <v>34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9"/>
    </row>
    <row r="7" spans="1:27" ht="7.5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</row>
    <row r="8" spans="1:27" ht="13.5">
      <c r="A8" s="30"/>
      <c r="B8" s="68" t="s">
        <v>60</v>
      </c>
      <c r="C8" s="68"/>
      <c r="D8" s="68"/>
      <c r="E8" s="68"/>
      <c r="F8" s="68"/>
      <c r="G8" s="68"/>
      <c r="H8" s="68"/>
      <c r="I8" s="68"/>
      <c r="J8" s="68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</row>
    <row r="9" spans="1:27" ht="13.5">
      <c r="A9" s="30"/>
      <c r="B9" s="68" t="s">
        <v>61</v>
      </c>
      <c r="C9" s="68"/>
      <c r="D9" s="68"/>
      <c r="E9" s="68"/>
      <c r="F9" s="68"/>
      <c r="G9" s="68"/>
      <c r="H9" s="68"/>
      <c r="I9" s="68"/>
      <c r="J9" s="68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</row>
    <row r="10" spans="1:27" ht="13.5">
      <c r="A10" s="30"/>
      <c r="B10" s="68" t="s">
        <v>62</v>
      </c>
      <c r="C10" s="68"/>
      <c r="D10" s="68"/>
      <c r="E10" s="68"/>
      <c r="F10" s="68"/>
      <c r="G10" s="68"/>
      <c r="H10" s="68"/>
      <c r="I10" s="68"/>
      <c r="J10" s="68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</row>
    <row r="11" spans="1:27" ht="13.5" customHeight="1">
      <c r="A11" s="30"/>
      <c r="B11" s="68" t="s">
        <v>63</v>
      </c>
      <c r="C11" s="68"/>
      <c r="D11" s="68"/>
      <c r="E11" s="68"/>
      <c r="F11" s="68"/>
      <c r="G11" s="68"/>
      <c r="H11" s="68"/>
      <c r="I11" s="68"/>
      <c r="J11" s="68"/>
      <c r="K11" s="74"/>
      <c r="L11" s="74"/>
      <c r="M11" s="74"/>
      <c r="N11" s="74"/>
      <c r="O11" s="74"/>
      <c r="P11" s="74"/>
      <c r="Q11" s="74"/>
      <c r="R11" s="74"/>
      <c r="S11" s="74"/>
      <c r="T11" s="30"/>
      <c r="U11" s="30"/>
      <c r="V11" s="30"/>
      <c r="W11" s="30"/>
      <c r="X11" s="30"/>
      <c r="Y11" s="30"/>
      <c r="Z11" s="30"/>
      <c r="AA11" s="30"/>
    </row>
    <row r="12" spans="1:27" ht="16.5" customHeight="1">
      <c r="A12" s="30"/>
      <c r="B12" s="68" t="s">
        <v>64</v>
      </c>
      <c r="C12" s="68"/>
      <c r="D12" s="68"/>
      <c r="E12" s="68"/>
      <c r="F12" s="68"/>
      <c r="G12" s="68"/>
      <c r="H12" s="68"/>
      <c r="I12" s="68"/>
      <c r="J12" s="68"/>
      <c r="K12" s="73"/>
      <c r="L12" s="73"/>
      <c r="M12" s="73"/>
      <c r="N12" s="73"/>
      <c r="O12" s="73"/>
      <c r="P12" s="73"/>
      <c r="Q12" s="73"/>
      <c r="R12" s="30"/>
      <c r="S12" s="30"/>
      <c r="AA12" s="30"/>
    </row>
    <row r="13" spans="1:27" ht="13.5">
      <c r="A13" s="30"/>
      <c r="B13" s="68" t="s">
        <v>65</v>
      </c>
      <c r="C13" s="68"/>
      <c r="D13" s="68"/>
      <c r="E13" s="68"/>
      <c r="F13" s="68"/>
      <c r="G13" s="68"/>
      <c r="H13" s="68"/>
      <c r="I13" s="68"/>
      <c r="J13" s="68"/>
      <c r="K13" s="74"/>
      <c r="L13" s="74"/>
      <c r="M13" s="74"/>
      <c r="N13" s="74"/>
      <c r="O13" s="74"/>
      <c r="P13" s="74"/>
      <c r="Q13" s="74"/>
      <c r="R13" s="30"/>
      <c r="S13" s="30"/>
      <c r="T13" s="79" t="s">
        <v>14</v>
      </c>
      <c r="U13" s="80"/>
      <c r="V13" s="80"/>
      <c r="W13" s="80"/>
      <c r="X13" s="80"/>
      <c r="Y13" s="80"/>
      <c r="Z13" s="81"/>
      <c r="AA13" s="30"/>
    </row>
    <row r="14" spans="1:27" ht="23.25" customHeight="1">
      <c r="A14" s="30"/>
      <c r="B14" s="68" t="s">
        <v>77</v>
      </c>
      <c r="C14" s="68"/>
      <c r="D14" s="68"/>
      <c r="E14" s="68"/>
      <c r="F14" s="68"/>
      <c r="G14" s="68"/>
      <c r="H14" s="68"/>
      <c r="I14" s="68"/>
      <c r="J14" s="68"/>
      <c r="K14" s="74"/>
      <c r="L14" s="74"/>
      <c r="M14" s="74"/>
      <c r="N14" s="74"/>
      <c r="O14" s="74"/>
      <c r="P14" s="74"/>
      <c r="Q14" s="74"/>
      <c r="R14" s="32"/>
      <c r="S14" s="33"/>
      <c r="T14" s="82"/>
      <c r="U14" s="83"/>
      <c r="V14" s="83"/>
      <c r="W14" s="83"/>
      <c r="X14" s="83"/>
      <c r="Y14" s="83"/>
      <c r="Z14" s="84"/>
      <c r="AA14" s="30"/>
    </row>
    <row r="15" spans="1:27" ht="29.25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AA15" s="30"/>
    </row>
    <row r="16" spans="1:27" ht="8.25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AA16" s="30"/>
    </row>
    <row r="17" spans="1:27" ht="13.5" customHeight="1">
      <c r="A17" s="30"/>
      <c r="B17" s="34" t="s">
        <v>1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0"/>
      <c r="T17" s="30"/>
      <c r="U17" s="30"/>
      <c r="V17" s="30"/>
      <c r="W17" s="30"/>
      <c r="X17" s="30"/>
      <c r="Y17" s="30"/>
      <c r="Z17" s="30"/>
      <c r="AA17" s="30"/>
    </row>
    <row r="18" spans="1:27" ht="5.2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</row>
    <row r="19" spans="2:27" ht="29.25" customHeight="1">
      <c r="B19" s="61" t="s">
        <v>78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3"/>
      <c r="S19" s="64" t="s">
        <v>48</v>
      </c>
      <c r="T19" s="64"/>
      <c r="U19" s="64"/>
      <c r="V19" s="64" t="s">
        <v>36</v>
      </c>
      <c r="W19" s="64"/>
      <c r="X19" s="64"/>
      <c r="Y19" s="64" t="s">
        <v>37</v>
      </c>
      <c r="Z19" s="64"/>
      <c r="AA19" s="65"/>
    </row>
    <row r="20" spans="2:27" ht="41.25" customHeight="1">
      <c r="B20" s="35" t="s">
        <v>50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7"/>
      <c r="S20" s="56">
        <f>1050*K14</f>
        <v>0</v>
      </c>
      <c r="T20" s="56"/>
      <c r="U20" s="56"/>
      <c r="V20" s="60"/>
      <c r="W20" s="60"/>
      <c r="X20" s="60"/>
      <c r="Y20" s="56">
        <f>S20-V20</f>
        <v>0</v>
      </c>
      <c r="Z20" s="56"/>
      <c r="AA20" s="56"/>
    </row>
    <row r="21" spans="2:27" ht="28.5" customHeight="1">
      <c r="B21" s="50" t="s">
        <v>51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2"/>
      <c r="S21" s="56">
        <f>IF(K11="Afrique, Moyen-Orient et Asie-Pacifique",2000,IF(K11="Amérique latine",1200,IF(K11="Antilles et Mexique",800,IF(K11="Choisissez un continent","Répondez à Q4 ci-haut"))))*K14</f>
        <v>0</v>
      </c>
      <c r="T21" s="56"/>
      <c r="U21" s="56"/>
      <c r="V21" s="60"/>
      <c r="W21" s="60"/>
      <c r="X21" s="60"/>
      <c r="Y21" s="56">
        <f aca="true" t="shared" si="0" ref="Y21:Y34">S21-V21</f>
        <v>0</v>
      </c>
      <c r="Z21" s="56"/>
      <c r="AA21" s="56"/>
    </row>
    <row r="22" spans="2:27" ht="25.5" customHeight="1">
      <c r="B22" s="35" t="s">
        <v>52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7"/>
      <c r="S22" s="56">
        <f>150*K14</f>
        <v>0</v>
      </c>
      <c r="T22" s="56"/>
      <c r="U22" s="56"/>
      <c r="V22" s="60"/>
      <c r="W22" s="60"/>
      <c r="X22" s="60"/>
      <c r="Y22" s="56">
        <f t="shared" si="0"/>
        <v>0</v>
      </c>
      <c r="Z22" s="56"/>
      <c r="AA22" s="56"/>
    </row>
    <row r="23" spans="2:27" ht="27.75" customHeight="1">
      <c r="B23" s="35" t="s">
        <v>53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  <c r="S23" s="56">
        <f>250*K14</f>
        <v>0</v>
      </c>
      <c r="T23" s="56"/>
      <c r="U23" s="56"/>
      <c r="V23" s="60"/>
      <c r="W23" s="60"/>
      <c r="X23" s="60"/>
      <c r="Y23" s="56">
        <f t="shared" si="0"/>
        <v>0</v>
      </c>
      <c r="Z23" s="56"/>
      <c r="AA23" s="56"/>
    </row>
    <row r="24" spans="2:27" ht="25.5" customHeight="1">
      <c r="B24" s="35" t="s">
        <v>54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7"/>
      <c r="S24" s="56">
        <f>4*K13*K14</f>
        <v>0</v>
      </c>
      <c r="T24" s="56"/>
      <c r="U24" s="56"/>
      <c r="V24" s="60"/>
      <c r="W24" s="60"/>
      <c r="X24" s="60"/>
      <c r="Y24" s="56">
        <f t="shared" si="0"/>
        <v>0</v>
      </c>
      <c r="Z24" s="56"/>
      <c r="AA24" s="56"/>
    </row>
    <row r="25" spans="2:27" ht="27.75" customHeight="1">
      <c r="B25" s="35" t="s">
        <v>49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7"/>
      <c r="S25" s="56">
        <f>16.5*K13*K14</f>
        <v>0</v>
      </c>
      <c r="T25" s="56"/>
      <c r="U25" s="56"/>
      <c r="V25" s="60"/>
      <c r="W25" s="60"/>
      <c r="X25" s="60"/>
      <c r="Y25" s="56">
        <f t="shared" si="0"/>
        <v>0</v>
      </c>
      <c r="Z25" s="56"/>
      <c r="AA25" s="56"/>
    </row>
    <row r="26" spans="2:27" ht="26.25" customHeight="1">
      <c r="B26" s="35" t="s">
        <v>75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7"/>
      <c r="S26" s="56">
        <f>35*K13</f>
        <v>0</v>
      </c>
      <c r="T26" s="56"/>
      <c r="U26" s="56"/>
      <c r="V26" s="60"/>
      <c r="W26" s="60"/>
      <c r="X26" s="60"/>
      <c r="Y26" s="56">
        <f t="shared" si="0"/>
        <v>0</v>
      </c>
      <c r="Z26" s="56"/>
      <c r="AA26" s="56"/>
    </row>
    <row r="27" spans="2:27" ht="26.25" customHeight="1">
      <c r="B27" s="35" t="s">
        <v>76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7"/>
      <c r="S27" s="56">
        <f>500</f>
        <v>500</v>
      </c>
      <c r="T27" s="56"/>
      <c r="U27" s="56"/>
      <c r="V27" s="60"/>
      <c r="W27" s="60"/>
      <c r="X27" s="60"/>
      <c r="Y27" s="56">
        <f t="shared" si="0"/>
        <v>500</v>
      </c>
      <c r="Z27" s="56"/>
      <c r="AA27" s="56"/>
    </row>
    <row r="28" spans="2:27" ht="27" customHeight="1">
      <c r="B28" s="35" t="s">
        <v>38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7"/>
      <c r="S28" s="56">
        <f>750*K14</f>
        <v>0</v>
      </c>
      <c r="T28" s="56"/>
      <c r="U28" s="56"/>
      <c r="V28" s="60"/>
      <c r="W28" s="60"/>
      <c r="X28" s="60"/>
      <c r="Y28" s="56">
        <f t="shared" si="0"/>
        <v>0</v>
      </c>
      <c r="Z28" s="56"/>
      <c r="AA28" s="56"/>
    </row>
    <row r="29" spans="2:27" ht="41.25" customHeight="1">
      <c r="B29" s="35" t="s">
        <v>55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7"/>
      <c r="S29" s="56">
        <f>1500</f>
        <v>1500</v>
      </c>
      <c r="T29" s="56"/>
      <c r="U29" s="56"/>
      <c r="V29" s="60"/>
      <c r="W29" s="60"/>
      <c r="X29" s="60"/>
      <c r="Y29" s="56">
        <f t="shared" si="0"/>
        <v>1500</v>
      </c>
      <c r="Z29" s="56"/>
      <c r="AA29" s="56"/>
    </row>
    <row r="30" spans="2:27" ht="54.75" customHeight="1">
      <c r="B30" s="35" t="s">
        <v>46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7"/>
      <c r="S30" s="56">
        <f>IF(K12="Oui",IF(K11="Afrique, Moyen-Orient et Asie-Pacifique",2400,IF(K11="Amérique latine",1400,1000)),IF(K12="Choisissez Oui ou Non","Répondez à Q5 ci-haut",0))</f>
        <v>0</v>
      </c>
      <c r="T30" s="56"/>
      <c r="U30" s="56"/>
      <c r="V30" s="60"/>
      <c r="W30" s="60"/>
      <c r="X30" s="60"/>
      <c r="Y30" s="56">
        <f t="shared" si="0"/>
        <v>0</v>
      </c>
      <c r="Z30" s="56"/>
      <c r="AA30" s="56"/>
    </row>
    <row r="31" spans="2:27" ht="54.75" customHeight="1">
      <c r="B31" s="35" t="s">
        <v>56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7"/>
      <c r="S31" s="56" t="b">
        <f>IF(K11="Afrique, Moyen-Orient et Asie-Pacifique",800,IF(K11="Amérique latine",500,IF(K11="Antilles et Mexique",400,IF(K11="Choisissez un continent","Répondez à Q4 ci-haut"))))</f>
        <v>0</v>
      </c>
      <c r="T31" s="56"/>
      <c r="U31" s="56"/>
      <c r="V31" s="60"/>
      <c r="W31" s="60"/>
      <c r="X31" s="60"/>
      <c r="Y31" s="56">
        <f t="shared" si="0"/>
        <v>0</v>
      </c>
      <c r="Z31" s="56"/>
      <c r="AA31" s="56"/>
    </row>
    <row r="32" spans="2:27" ht="13.5" customHeight="1">
      <c r="B32" s="38" t="s">
        <v>45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40"/>
      <c r="S32" s="56">
        <v>0</v>
      </c>
      <c r="T32" s="56"/>
      <c r="U32" s="56"/>
      <c r="V32" s="60"/>
      <c r="W32" s="60"/>
      <c r="X32" s="60"/>
      <c r="Y32" s="56">
        <f t="shared" si="0"/>
        <v>0</v>
      </c>
      <c r="Z32" s="56"/>
      <c r="AA32" s="56"/>
    </row>
    <row r="33" spans="2:27" ht="13.5" customHeight="1">
      <c r="B33" s="38" t="s">
        <v>45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40"/>
      <c r="S33" s="56">
        <v>0</v>
      </c>
      <c r="T33" s="56"/>
      <c r="U33" s="56"/>
      <c r="V33" s="60"/>
      <c r="W33" s="60"/>
      <c r="X33" s="60"/>
      <c r="Y33" s="56">
        <f t="shared" si="0"/>
        <v>0</v>
      </c>
      <c r="Z33" s="56"/>
      <c r="AA33" s="56"/>
    </row>
    <row r="34" spans="2:27" ht="27" customHeight="1" thickBot="1">
      <c r="B34" s="70" t="s">
        <v>57</v>
      </c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2"/>
      <c r="S34" s="66">
        <f>SUM(S20:U33)*0.08</f>
        <v>160</v>
      </c>
      <c r="T34" s="66"/>
      <c r="U34" s="66"/>
      <c r="V34" s="67"/>
      <c r="W34" s="67"/>
      <c r="X34" s="67"/>
      <c r="Y34" s="66">
        <f t="shared" si="0"/>
        <v>160</v>
      </c>
      <c r="Z34" s="66"/>
      <c r="AA34" s="66"/>
    </row>
    <row r="35" spans="2:27" ht="23.25" customHeight="1" thickTop="1">
      <c r="B35" s="46" t="s">
        <v>10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8"/>
      <c r="S35" s="49">
        <f>ROUND(SUM(S20:U34),0)</f>
        <v>2160</v>
      </c>
      <c r="T35" s="49"/>
      <c r="U35" s="49"/>
      <c r="V35" s="49">
        <f>ROUND(SUM(V20:X34),0)</f>
        <v>0</v>
      </c>
      <c r="W35" s="49"/>
      <c r="X35" s="49"/>
      <c r="Y35" s="49">
        <f>ROUND(SUM(Y20:AA34),0)</f>
        <v>2160</v>
      </c>
      <c r="Z35" s="49"/>
      <c r="AA35" s="49"/>
    </row>
    <row r="36" spans="1:27" ht="40.5" customHeight="1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</row>
    <row r="37" spans="1:27" ht="13.5" customHeight="1">
      <c r="A37" s="30"/>
      <c r="B37" s="75" t="s">
        <v>2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</row>
    <row r="38" spans="1:27" ht="13.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</row>
    <row r="39" spans="1:27" ht="26.25" customHeight="1">
      <c r="A39" s="30"/>
      <c r="B39" s="76" t="s">
        <v>39</v>
      </c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8"/>
      <c r="V39" s="85" t="s">
        <v>40</v>
      </c>
      <c r="W39" s="85"/>
      <c r="X39" s="85"/>
      <c r="Y39" s="85"/>
      <c r="Z39" s="86"/>
      <c r="AA39" s="30"/>
    </row>
    <row r="40" spans="1:27" ht="13.5" customHeight="1">
      <c r="A40" s="30"/>
      <c r="B40" s="41" t="s">
        <v>47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5"/>
      <c r="V40" s="56">
        <f>S35</f>
        <v>2160</v>
      </c>
      <c r="W40" s="56"/>
      <c r="X40" s="56"/>
      <c r="Y40" s="56"/>
      <c r="Z40" s="56"/>
      <c r="AA40" s="30"/>
    </row>
    <row r="41" spans="1:27" ht="13.5" customHeight="1">
      <c r="A41" s="30"/>
      <c r="B41" s="41" t="s">
        <v>41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5"/>
      <c r="V41" s="60"/>
      <c r="W41" s="60"/>
      <c r="X41" s="60"/>
      <c r="Y41" s="60"/>
      <c r="Z41" s="60"/>
      <c r="AA41" s="30"/>
    </row>
    <row r="42" spans="1:27" ht="13.5" customHeight="1">
      <c r="A42" s="30"/>
      <c r="B42" s="41" t="s">
        <v>42</v>
      </c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5"/>
      <c r="V42" s="60"/>
      <c r="W42" s="60"/>
      <c r="X42" s="60"/>
      <c r="Y42" s="60"/>
      <c r="Z42" s="60"/>
      <c r="AA42" s="30"/>
    </row>
    <row r="43" spans="1:27" ht="13.5" customHeight="1">
      <c r="A43" s="30"/>
      <c r="B43" s="41" t="s">
        <v>43</v>
      </c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3" t="str">
        <f>IF(V46&lt;&gt;V35,"ATTENTION: vos sources de financement","")</f>
        <v>ATTENTION: vos sources de financement</v>
      </c>
      <c r="O43" s="43"/>
      <c r="P43" s="43"/>
      <c r="Q43" s="43"/>
      <c r="R43" s="43"/>
      <c r="S43" s="43"/>
      <c r="T43" s="43"/>
      <c r="U43" s="44"/>
      <c r="V43" s="60"/>
      <c r="W43" s="60"/>
      <c r="X43" s="60"/>
      <c r="Y43" s="60"/>
      <c r="Z43" s="60"/>
      <c r="AA43" s="30"/>
    </row>
    <row r="44" spans="1:27" ht="13.5" customHeight="1">
      <c r="A44" s="30"/>
      <c r="B44" s="41" t="s">
        <v>44</v>
      </c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3" t="str">
        <f>IF(V46&lt;&gt;V35,"N'ÉGALENT PAS le coût total réel du projet","")</f>
        <v>N'ÉGALENT PAS le coût total réel du projet</v>
      </c>
      <c r="O44" s="43"/>
      <c r="P44" s="43"/>
      <c r="Q44" s="43"/>
      <c r="R44" s="43"/>
      <c r="S44" s="43"/>
      <c r="T44" s="43"/>
      <c r="U44" s="44"/>
      <c r="V44" s="60"/>
      <c r="W44" s="60"/>
      <c r="X44" s="60"/>
      <c r="Y44" s="60"/>
      <c r="Z44" s="60"/>
      <c r="AA44" s="30"/>
    </row>
    <row r="45" spans="1:27" ht="13.5" customHeight="1" thickBot="1">
      <c r="A45" s="30"/>
      <c r="B45" s="53" t="s">
        <v>3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5"/>
      <c r="V45" s="67"/>
      <c r="W45" s="67"/>
      <c r="X45" s="67"/>
      <c r="Y45" s="67"/>
      <c r="Z45" s="67"/>
      <c r="AA45" s="30"/>
    </row>
    <row r="46" spans="1:27" ht="13.5" customHeight="1" thickTop="1">
      <c r="A46" s="30"/>
      <c r="B46" s="89" t="s">
        <v>10</v>
      </c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87"/>
      <c r="O46" s="87"/>
      <c r="P46" s="87"/>
      <c r="Q46" s="87"/>
      <c r="R46" s="87"/>
      <c r="S46" s="87"/>
      <c r="T46" s="87"/>
      <c r="U46" s="88"/>
      <c r="V46" s="49">
        <f>ROUND(SUM(V40:Z45),0)</f>
        <v>2160</v>
      </c>
      <c r="W46" s="49"/>
      <c r="X46" s="49"/>
      <c r="Y46" s="49"/>
      <c r="Z46" s="49"/>
      <c r="AA46" s="30"/>
    </row>
    <row r="47" spans="1:27" ht="13.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</row>
    <row r="48" spans="1:27" ht="5.25" customHeight="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</row>
    <row r="49" spans="1:31" ht="13.5" customHeight="1">
      <c r="A49" s="30"/>
      <c r="B49" s="57" t="str">
        <f>CONCATENATE("PRÉVISIONS BUDGÉTAIRES  ",Données!A51)</f>
        <v>PRÉVISIONS BUDGÉTAIRES  </v>
      </c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9"/>
      <c r="AB49" s="28"/>
      <c r="AC49" s="29"/>
      <c r="AD49" s="29"/>
      <c r="AE49" s="29"/>
    </row>
    <row r="50" spans="1:27" ht="4.5" customHeight="1">
      <c r="A50" s="30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</row>
    <row r="51" spans="1:27" ht="13.5" customHeight="1">
      <c r="A51" s="30"/>
      <c r="B51" s="57" t="s">
        <v>35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9"/>
    </row>
    <row r="52" spans="1:27" ht="4.5" customHeight="1">
      <c r="A52" s="30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</row>
    <row r="53" spans="1:27" ht="13.5" customHeight="1">
      <c r="A53" s="30"/>
      <c r="B53" s="57" t="s">
        <v>34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9"/>
    </row>
    <row r="54" spans="1:27" ht="7.5" customHeight="1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</row>
    <row r="55" spans="1:27" ht="13.5" customHeight="1">
      <c r="A55" s="30"/>
      <c r="B55" s="68" t="s">
        <v>60</v>
      </c>
      <c r="C55" s="68"/>
      <c r="D55" s="68"/>
      <c r="E55" s="68"/>
      <c r="F55" s="68"/>
      <c r="G55" s="68"/>
      <c r="H55" s="68"/>
      <c r="I55" s="68"/>
      <c r="J55" s="68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</row>
    <row r="56" spans="1:27" ht="13.5" customHeight="1">
      <c r="A56" s="30"/>
      <c r="B56" s="68" t="s">
        <v>61</v>
      </c>
      <c r="C56" s="68"/>
      <c r="D56" s="68"/>
      <c r="E56" s="68"/>
      <c r="F56" s="68"/>
      <c r="G56" s="68"/>
      <c r="H56" s="68"/>
      <c r="I56" s="68"/>
      <c r="J56" s="68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</row>
    <row r="57" spans="1:27" ht="13.5" customHeight="1">
      <c r="A57" s="30"/>
      <c r="B57" s="68" t="s">
        <v>62</v>
      </c>
      <c r="C57" s="68"/>
      <c r="D57" s="68"/>
      <c r="E57" s="68"/>
      <c r="F57" s="68"/>
      <c r="G57" s="68"/>
      <c r="H57" s="68"/>
      <c r="I57" s="68"/>
      <c r="J57" s="68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</row>
    <row r="58" spans="1:27" ht="13.5" customHeight="1">
      <c r="A58" s="30"/>
      <c r="B58" s="68" t="s">
        <v>63</v>
      </c>
      <c r="C58" s="68"/>
      <c r="D58" s="68"/>
      <c r="E58" s="68"/>
      <c r="F58" s="68"/>
      <c r="G58" s="68"/>
      <c r="H58" s="68"/>
      <c r="I58" s="68"/>
      <c r="J58" s="68"/>
      <c r="K58" s="74"/>
      <c r="L58" s="74"/>
      <c r="M58" s="74"/>
      <c r="N58" s="74"/>
      <c r="O58" s="74"/>
      <c r="P58" s="74"/>
      <c r="Q58" s="74"/>
      <c r="R58" s="74"/>
      <c r="S58" s="74"/>
      <c r="T58" s="30"/>
      <c r="U58" s="30"/>
      <c r="V58" s="30"/>
      <c r="W58" s="30"/>
      <c r="X58" s="30"/>
      <c r="Y58" s="30"/>
      <c r="Z58" s="30"/>
      <c r="AA58" s="30"/>
    </row>
    <row r="59" spans="1:27" ht="16.5" customHeight="1">
      <c r="A59" s="30"/>
      <c r="B59" s="68" t="s">
        <v>64</v>
      </c>
      <c r="C59" s="68"/>
      <c r="D59" s="68"/>
      <c r="E59" s="68"/>
      <c r="F59" s="68"/>
      <c r="G59" s="68"/>
      <c r="H59" s="68"/>
      <c r="I59" s="68"/>
      <c r="J59" s="68"/>
      <c r="K59" s="73"/>
      <c r="L59" s="73"/>
      <c r="M59" s="73"/>
      <c r="N59" s="73"/>
      <c r="O59" s="73"/>
      <c r="P59" s="73"/>
      <c r="Q59" s="73"/>
      <c r="R59" s="30"/>
      <c r="S59" s="30"/>
      <c r="AA59" s="30"/>
    </row>
    <row r="60" spans="1:27" ht="13.5" customHeight="1">
      <c r="A60" s="30"/>
      <c r="B60" s="68" t="s">
        <v>65</v>
      </c>
      <c r="C60" s="68"/>
      <c r="D60" s="68"/>
      <c r="E60" s="68"/>
      <c r="F60" s="68"/>
      <c r="G60" s="68"/>
      <c r="H60" s="68"/>
      <c r="I60" s="68"/>
      <c r="J60" s="68"/>
      <c r="K60" s="74"/>
      <c r="L60" s="74"/>
      <c r="M60" s="74"/>
      <c r="N60" s="74"/>
      <c r="O60" s="74"/>
      <c r="P60" s="74"/>
      <c r="Q60" s="74"/>
      <c r="R60" s="30"/>
      <c r="S60" s="30"/>
      <c r="T60" s="79" t="s">
        <v>14</v>
      </c>
      <c r="U60" s="80"/>
      <c r="V60" s="80"/>
      <c r="W60" s="80"/>
      <c r="X60" s="80"/>
      <c r="Y60" s="80"/>
      <c r="Z60" s="81"/>
      <c r="AA60" s="30"/>
    </row>
    <row r="61" spans="1:27" ht="24" customHeight="1">
      <c r="A61" s="30"/>
      <c r="B61" s="68" t="s">
        <v>77</v>
      </c>
      <c r="C61" s="68"/>
      <c r="D61" s="68"/>
      <c r="E61" s="68"/>
      <c r="F61" s="68"/>
      <c r="G61" s="68"/>
      <c r="H61" s="68"/>
      <c r="I61" s="68"/>
      <c r="J61" s="68"/>
      <c r="K61" s="74"/>
      <c r="L61" s="74"/>
      <c r="M61" s="74"/>
      <c r="N61" s="74"/>
      <c r="O61" s="74"/>
      <c r="P61" s="74"/>
      <c r="Q61" s="74"/>
      <c r="R61" s="32"/>
      <c r="S61" s="33"/>
      <c r="T61" s="82"/>
      <c r="U61" s="83"/>
      <c r="V61" s="83"/>
      <c r="W61" s="83"/>
      <c r="X61" s="83"/>
      <c r="Y61" s="83"/>
      <c r="Z61" s="84"/>
      <c r="AA61" s="30"/>
    </row>
    <row r="62" spans="1:27" ht="29.25" customHeight="1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AA62" s="30"/>
    </row>
    <row r="63" spans="1:27" ht="8.25" customHeight="1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AA63" s="30"/>
    </row>
    <row r="64" spans="1:27" ht="13.5" customHeight="1">
      <c r="A64" s="30"/>
      <c r="B64" s="34" t="s">
        <v>1</v>
      </c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0"/>
      <c r="T64" s="30"/>
      <c r="U64" s="30"/>
      <c r="V64" s="30"/>
      <c r="W64" s="30"/>
      <c r="X64" s="30"/>
      <c r="Y64" s="30"/>
      <c r="Z64" s="30"/>
      <c r="AA64" s="30"/>
    </row>
    <row r="65" spans="1:27" ht="5.25" customHeight="1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</row>
    <row r="66" spans="2:27" ht="29.25" customHeight="1">
      <c r="B66" s="61" t="s">
        <v>78</v>
      </c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3"/>
      <c r="S66" s="64" t="s">
        <v>48</v>
      </c>
      <c r="T66" s="64"/>
      <c r="U66" s="64"/>
      <c r="V66" s="64" t="s">
        <v>36</v>
      </c>
      <c r="W66" s="64"/>
      <c r="X66" s="64"/>
      <c r="Y66" s="64" t="s">
        <v>37</v>
      </c>
      <c r="Z66" s="64"/>
      <c r="AA66" s="65"/>
    </row>
    <row r="67" spans="2:27" ht="41.25" customHeight="1">
      <c r="B67" s="35" t="s">
        <v>50</v>
      </c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7"/>
      <c r="S67" s="56">
        <f>1050*K61</f>
        <v>0</v>
      </c>
      <c r="T67" s="56"/>
      <c r="U67" s="56"/>
      <c r="V67" s="60"/>
      <c r="W67" s="60"/>
      <c r="X67" s="60"/>
      <c r="Y67" s="56">
        <f>S67-V67</f>
        <v>0</v>
      </c>
      <c r="Z67" s="56"/>
      <c r="AA67" s="56"/>
    </row>
    <row r="68" spans="2:27" ht="28.5" customHeight="1">
      <c r="B68" s="50" t="s">
        <v>51</v>
      </c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2"/>
      <c r="S68" s="56">
        <f>IF(K58="Afrique, Moyen-Orient et Asie-Pacifique",2000,IF(K58="Amérique latine",1200,IF(K58="Antilles et Mexique",800,IF(K58="Choisissez un continent","Répondez à Q4 ci-haut"))))*K61</f>
        <v>0</v>
      </c>
      <c r="T68" s="56"/>
      <c r="U68" s="56"/>
      <c r="V68" s="60"/>
      <c r="W68" s="60"/>
      <c r="X68" s="60"/>
      <c r="Y68" s="56">
        <f aca="true" t="shared" si="1" ref="Y68:Y81">S68-V68</f>
        <v>0</v>
      </c>
      <c r="Z68" s="56"/>
      <c r="AA68" s="56"/>
    </row>
    <row r="69" spans="2:27" ht="25.5" customHeight="1">
      <c r="B69" s="35" t="s">
        <v>52</v>
      </c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7"/>
      <c r="S69" s="56">
        <f>150*K61</f>
        <v>0</v>
      </c>
      <c r="T69" s="56"/>
      <c r="U69" s="56"/>
      <c r="V69" s="60"/>
      <c r="W69" s="60"/>
      <c r="X69" s="60"/>
      <c r="Y69" s="56">
        <f t="shared" si="1"/>
        <v>0</v>
      </c>
      <c r="Z69" s="56"/>
      <c r="AA69" s="56"/>
    </row>
    <row r="70" spans="2:27" ht="27.75" customHeight="1">
      <c r="B70" s="35" t="s">
        <v>53</v>
      </c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7"/>
      <c r="S70" s="56">
        <f>250*K61</f>
        <v>0</v>
      </c>
      <c r="T70" s="56"/>
      <c r="U70" s="56"/>
      <c r="V70" s="60"/>
      <c r="W70" s="60"/>
      <c r="X70" s="60"/>
      <c r="Y70" s="56">
        <f t="shared" si="1"/>
        <v>0</v>
      </c>
      <c r="Z70" s="56"/>
      <c r="AA70" s="56"/>
    </row>
    <row r="71" spans="2:27" ht="25.5" customHeight="1">
      <c r="B71" s="35" t="s">
        <v>54</v>
      </c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7"/>
      <c r="S71" s="56">
        <f>4*K60*K61</f>
        <v>0</v>
      </c>
      <c r="T71" s="56"/>
      <c r="U71" s="56"/>
      <c r="V71" s="60"/>
      <c r="W71" s="60"/>
      <c r="X71" s="60"/>
      <c r="Y71" s="56">
        <f t="shared" si="1"/>
        <v>0</v>
      </c>
      <c r="Z71" s="56"/>
      <c r="AA71" s="56"/>
    </row>
    <row r="72" spans="2:27" ht="27.75" customHeight="1">
      <c r="B72" s="35" t="s">
        <v>49</v>
      </c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7"/>
      <c r="S72" s="56">
        <f>16.5*K60*K61</f>
        <v>0</v>
      </c>
      <c r="T72" s="56"/>
      <c r="U72" s="56"/>
      <c r="V72" s="60"/>
      <c r="W72" s="60"/>
      <c r="X72" s="60"/>
      <c r="Y72" s="56">
        <f t="shared" si="1"/>
        <v>0</v>
      </c>
      <c r="Z72" s="56"/>
      <c r="AA72" s="56"/>
    </row>
    <row r="73" spans="2:27" ht="26.25" customHeight="1">
      <c r="B73" s="35" t="s">
        <v>75</v>
      </c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7"/>
      <c r="S73" s="56">
        <f>35*K60</f>
        <v>0</v>
      </c>
      <c r="T73" s="56"/>
      <c r="U73" s="56"/>
      <c r="V73" s="60"/>
      <c r="W73" s="60"/>
      <c r="X73" s="60"/>
      <c r="Y73" s="56">
        <f t="shared" si="1"/>
        <v>0</v>
      </c>
      <c r="Z73" s="56"/>
      <c r="AA73" s="56"/>
    </row>
    <row r="74" spans="2:27" ht="26.25" customHeight="1">
      <c r="B74" s="35" t="s">
        <v>76</v>
      </c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7"/>
      <c r="S74" s="56">
        <f>500</f>
        <v>500</v>
      </c>
      <c r="T74" s="56"/>
      <c r="U74" s="56"/>
      <c r="V74" s="60"/>
      <c r="W74" s="60"/>
      <c r="X74" s="60"/>
      <c r="Y74" s="56">
        <f t="shared" si="1"/>
        <v>500</v>
      </c>
      <c r="Z74" s="56"/>
      <c r="AA74" s="56"/>
    </row>
    <row r="75" spans="2:27" ht="27" customHeight="1">
      <c r="B75" s="35" t="s">
        <v>38</v>
      </c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7"/>
      <c r="S75" s="56">
        <f>750*K61</f>
        <v>0</v>
      </c>
      <c r="T75" s="56"/>
      <c r="U75" s="56"/>
      <c r="V75" s="60"/>
      <c r="W75" s="60"/>
      <c r="X75" s="60"/>
      <c r="Y75" s="56">
        <f t="shared" si="1"/>
        <v>0</v>
      </c>
      <c r="Z75" s="56"/>
      <c r="AA75" s="56"/>
    </row>
    <row r="76" spans="2:27" ht="41.25" customHeight="1">
      <c r="B76" s="35" t="s">
        <v>55</v>
      </c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7"/>
      <c r="S76" s="56">
        <f>1500</f>
        <v>1500</v>
      </c>
      <c r="T76" s="56"/>
      <c r="U76" s="56"/>
      <c r="V76" s="60"/>
      <c r="W76" s="60"/>
      <c r="X76" s="60"/>
      <c r="Y76" s="56">
        <f t="shared" si="1"/>
        <v>1500</v>
      </c>
      <c r="Z76" s="56"/>
      <c r="AA76" s="56"/>
    </row>
    <row r="77" spans="2:27" ht="54.75" customHeight="1">
      <c r="B77" s="35" t="s">
        <v>46</v>
      </c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  <c r="S77" s="56">
        <f>IF(K59="Oui",IF(K58="Afrique, Moyen-Orient et Asie-Pacifique",2400,IF(K58="Amérique latine",1400,1000)),IF(K59="Choisissez Oui ou Non","Répondez à Q5 ci-haut",0))</f>
        <v>0</v>
      </c>
      <c r="T77" s="56"/>
      <c r="U77" s="56"/>
      <c r="V77" s="60"/>
      <c r="W77" s="60"/>
      <c r="X77" s="60"/>
      <c r="Y77" s="56">
        <f t="shared" si="1"/>
        <v>0</v>
      </c>
      <c r="Z77" s="56"/>
      <c r="AA77" s="56"/>
    </row>
    <row r="78" spans="2:27" ht="54.75" customHeight="1">
      <c r="B78" s="35" t="s">
        <v>56</v>
      </c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7"/>
      <c r="S78" s="56" t="b">
        <f>IF(K58="Afrique, Moyen-Orient et Asie-Pacifique",800,IF(K58="Amérique latine",500,IF(K58="Antilles et Mexique",400,IF(K58="Choisissez un continent","Répondez à Q4 ci-haut"))))</f>
        <v>0</v>
      </c>
      <c r="T78" s="56"/>
      <c r="U78" s="56"/>
      <c r="V78" s="60"/>
      <c r="W78" s="60"/>
      <c r="X78" s="60"/>
      <c r="Y78" s="56">
        <f t="shared" si="1"/>
        <v>0</v>
      </c>
      <c r="Z78" s="56"/>
      <c r="AA78" s="56"/>
    </row>
    <row r="79" spans="2:27" ht="13.5" customHeight="1">
      <c r="B79" s="38" t="s">
        <v>45</v>
      </c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40"/>
      <c r="S79" s="56">
        <v>0</v>
      </c>
      <c r="T79" s="56"/>
      <c r="U79" s="56"/>
      <c r="V79" s="60"/>
      <c r="W79" s="60"/>
      <c r="X79" s="60"/>
      <c r="Y79" s="56">
        <f t="shared" si="1"/>
        <v>0</v>
      </c>
      <c r="Z79" s="56"/>
      <c r="AA79" s="56"/>
    </row>
    <row r="80" spans="2:27" ht="13.5" customHeight="1">
      <c r="B80" s="38" t="s">
        <v>45</v>
      </c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40"/>
      <c r="S80" s="56">
        <v>0</v>
      </c>
      <c r="T80" s="56"/>
      <c r="U80" s="56"/>
      <c r="V80" s="60"/>
      <c r="W80" s="60"/>
      <c r="X80" s="60"/>
      <c r="Y80" s="56">
        <f t="shared" si="1"/>
        <v>0</v>
      </c>
      <c r="Z80" s="56"/>
      <c r="AA80" s="56"/>
    </row>
    <row r="81" spans="2:27" ht="27" customHeight="1" thickBot="1">
      <c r="B81" s="70" t="s">
        <v>57</v>
      </c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2"/>
      <c r="S81" s="66">
        <f>SUM(S67:U80)*0.08</f>
        <v>160</v>
      </c>
      <c r="T81" s="66"/>
      <c r="U81" s="66"/>
      <c r="V81" s="67"/>
      <c r="W81" s="67"/>
      <c r="X81" s="67"/>
      <c r="Y81" s="66">
        <f t="shared" si="1"/>
        <v>160</v>
      </c>
      <c r="Z81" s="66"/>
      <c r="AA81" s="66"/>
    </row>
    <row r="82" spans="2:27" ht="23.25" customHeight="1" thickTop="1">
      <c r="B82" s="46" t="s">
        <v>10</v>
      </c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8"/>
      <c r="S82" s="49">
        <f>ROUND(SUM(S67:U81),0)</f>
        <v>2160</v>
      </c>
      <c r="T82" s="49"/>
      <c r="U82" s="49"/>
      <c r="V82" s="49">
        <f>ROUND(SUM(V67:X81),0)</f>
        <v>0</v>
      </c>
      <c r="W82" s="49"/>
      <c r="X82" s="49"/>
      <c r="Y82" s="49">
        <f>ROUND(SUM(Y67:AA81),0)</f>
        <v>2160</v>
      </c>
      <c r="Z82" s="49"/>
      <c r="AA82" s="49"/>
    </row>
    <row r="83" spans="1:27" ht="39.75" customHeight="1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</row>
    <row r="84" spans="1:27" ht="13.5" customHeight="1">
      <c r="A84" s="30"/>
      <c r="B84" s="75" t="s">
        <v>2</v>
      </c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</row>
    <row r="85" spans="1:27" ht="13.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</row>
    <row r="86" spans="1:27" ht="26.25" customHeight="1">
      <c r="A86" s="30"/>
      <c r="B86" s="76" t="s">
        <v>39</v>
      </c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8"/>
      <c r="V86" s="85" t="s">
        <v>40</v>
      </c>
      <c r="W86" s="85"/>
      <c r="X86" s="85"/>
      <c r="Y86" s="85"/>
      <c r="Z86" s="86"/>
      <c r="AA86" s="30"/>
    </row>
    <row r="87" spans="1:27" ht="13.5" customHeight="1">
      <c r="A87" s="30"/>
      <c r="B87" s="41" t="s">
        <v>47</v>
      </c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5"/>
      <c r="V87" s="56">
        <f>S82</f>
        <v>2160</v>
      </c>
      <c r="W87" s="56"/>
      <c r="X87" s="56"/>
      <c r="Y87" s="56"/>
      <c r="Z87" s="56"/>
      <c r="AA87" s="30"/>
    </row>
    <row r="88" spans="1:27" ht="13.5" customHeight="1">
      <c r="A88" s="30"/>
      <c r="B88" s="41" t="s">
        <v>41</v>
      </c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5"/>
      <c r="V88" s="60"/>
      <c r="W88" s="60"/>
      <c r="X88" s="60"/>
      <c r="Y88" s="60"/>
      <c r="Z88" s="60"/>
      <c r="AA88" s="30"/>
    </row>
    <row r="89" spans="1:27" ht="13.5" customHeight="1">
      <c r="A89" s="30"/>
      <c r="B89" s="41" t="s">
        <v>42</v>
      </c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5"/>
      <c r="V89" s="60"/>
      <c r="W89" s="60"/>
      <c r="X89" s="60"/>
      <c r="Y89" s="60"/>
      <c r="Z89" s="60"/>
      <c r="AA89" s="30"/>
    </row>
    <row r="90" spans="1:27" ht="13.5" customHeight="1">
      <c r="A90" s="30"/>
      <c r="B90" s="41" t="s">
        <v>43</v>
      </c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3" t="str">
        <f>IF(V93&lt;&gt;V82,"ATTENTION: vos sources de financement","")</f>
        <v>ATTENTION: vos sources de financement</v>
      </c>
      <c r="O90" s="43"/>
      <c r="P90" s="43"/>
      <c r="Q90" s="43"/>
      <c r="R90" s="43"/>
      <c r="S90" s="43"/>
      <c r="T90" s="43"/>
      <c r="U90" s="44"/>
      <c r="V90" s="60"/>
      <c r="W90" s="60"/>
      <c r="X90" s="60"/>
      <c r="Y90" s="60"/>
      <c r="Z90" s="60"/>
      <c r="AA90" s="30"/>
    </row>
    <row r="91" spans="1:27" ht="13.5" customHeight="1">
      <c r="A91" s="30"/>
      <c r="B91" s="41" t="s">
        <v>44</v>
      </c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3" t="str">
        <f>IF(V93&lt;&gt;V82,"N'ÉGALENT PAS le coût total réel du projet","")</f>
        <v>N'ÉGALENT PAS le coût total réel du projet</v>
      </c>
      <c r="O91" s="43"/>
      <c r="P91" s="43"/>
      <c r="Q91" s="43"/>
      <c r="R91" s="43"/>
      <c r="S91" s="43"/>
      <c r="T91" s="43"/>
      <c r="U91" s="44"/>
      <c r="V91" s="60"/>
      <c r="W91" s="60"/>
      <c r="X91" s="60"/>
      <c r="Y91" s="60"/>
      <c r="Z91" s="60"/>
      <c r="AA91" s="30"/>
    </row>
    <row r="92" spans="1:27" ht="13.5" customHeight="1" thickBot="1">
      <c r="A92" s="30"/>
      <c r="B92" s="53" t="s">
        <v>3</v>
      </c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5"/>
      <c r="V92" s="67"/>
      <c r="W92" s="67"/>
      <c r="X92" s="67"/>
      <c r="Y92" s="67"/>
      <c r="Z92" s="67"/>
      <c r="AA92" s="30"/>
    </row>
    <row r="93" spans="1:27" ht="13.5" customHeight="1" thickTop="1">
      <c r="A93" s="30"/>
      <c r="B93" s="89" t="s">
        <v>10</v>
      </c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87"/>
      <c r="O93" s="87"/>
      <c r="P93" s="87"/>
      <c r="Q93" s="87"/>
      <c r="R93" s="87"/>
      <c r="S93" s="87"/>
      <c r="T93" s="87"/>
      <c r="U93" s="88"/>
      <c r="V93" s="49">
        <f>ROUND(SUM(V87:Z92),0)</f>
        <v>2160</v>
      </c>
      <c r="W93" s="49"/>
      <c r="X93" s="49"/>
      <c r="Y93" s="49"/>
      <c r="Z93" s="49"/>
      <c r="AA93" s="30"/>
    </row>
    <row r="94" spans="1:27" ht="13.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</row>
    <row r="95" spans="1:27" ht="5.25" customHeight="1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</row>
    <row r="96" spans="1:31" ht="13.5" customHeight="1">
      <c r="A96" s="30"/>
      <c r="B96" s="57" t="str">
        <f>CONCATENATE("PRÉVISIONS BUDGÉTAIRES  ",Données!A98)</f>
        <v>PRÉVISIONS BUDGÉTAIRES  </v>
      </c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9"/>
      <c r="AB96" s="28"/>
      <c r="AC96" s="29"/>
      <c r="AD96" s="29"/>
      <c r="AE96" s="29"/>
    </row>
    <row r="97" spans="1:27" ht="4.5" customHeight="1">
      <c r="A97" s="30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</row>
    <row r="98" spans="1:27" ht="13.5" customHeight="1">
      <c r="A98" s="30"/>
      <c r="B98" s="57" t="s">
        <v>35</v>
      </c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9"/>
    </row>
    <row r="99" spans="1:27" ht="4.5" customHeight="1">
      <c r="A99" s="30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</row>
    <row r="100" spans="1:27" ht="13.5" customHeight="1">
      <c r="A100" s="30"/>
      <c r="B100" s="57" t="s">
        <v>34</v>
      </c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9"/>
    </row>
    <row r="101" spans="1:27" ht="7.5" customHeight="1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</row>
    <row r="102" spans="1:27" ht="13.5" customHeight="1">
      <c r="A102" s="30"/>
      <c r="B102" s="68" t="s">
        <v>60</v>
      </c>
      <c r="C102" s="68"/>
      <c r="D102" s="68"/>
      <c r="E102" s="68"/>
      <c r="F102" s="68"/>
      <c r="G102" s="68"/>
      <c r="H102" s="68"/>
      <c r="I102" s="68"/>
      <c r="J102" s="68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</row>
    <row r="103" spans="1:27" ht="13.5" customHeight="1">
      <c r="A103" s="30"/>
      <c r="B103" s="68" t="s">
        <v>61</v>
      </c>
      <c r="C103" s="68"/>
      <c r="D103" s="68"/>
      <c r="E103" s="68"/>
      <c r="F103" s="68"/>
      <c r="G103" s="68"/>
      <c r="H103" s="68"/>
      <c r="I103" s="68"/>
      <c r="J103" s="68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</row>
    <row r="104" spans="1:27" ht="13.5" customHeight="1">
      <c r="A104" s="30"/>
      <c r="B104" s="68" t="s">
        <v>62</v>
      </c>
      <c r="C104" s="68"/>
      <c r="D104" s="68"/>
      <c r="E104" s="68"/>
      <c r="F104" s="68"/>
      <c r="G104" s="68"/>
      <c r="H104" s="68"/>
      <c r="I104" s="68"/>
      <c r="J104" s="68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</row>
    <row r="105" spans="1:27" ht="13.5" customHeight="1">
      <c r="A105" s="30"/>
      <c r="B105" s="68" t="s">
        <v>63</v>
      </c>
      <c r="C105" s="68"/>
      <c r="D105" s="68"/>
      <c r="E105" s="68"/>
      <c r="F105" s="68"/>
      <c r="G105" s="68"/>
      <c r="H105" s="68"/>
      <c r="I105" s="68"/>
      <c r="J105" s="68"/>
      <c r="K105" s="74"/>
      <c r="L105" s="74"/>
      <c r="M105" s="74"/>
      <c r="N105" s="74"/>
      <c r="O105" s="74"/>
      <c r="P105" s="74"/>
      <c r="Q105" s="74"/>
      <c r="R105" s="74"/>
      <c r="S105" s="74"/>
      <c r="T105" s="30"/>
      <c r="U105" s="30"/>
      <c r="V105" s="30"/>
      <c r="W105" s="30"/>
      <c r="X105" s="30"/>
      <c r="Y105" s="30"/>
      <c r="Z105" s="30"/>
      <c r="AA105" s="30"/>
    </row>
    <row r="106" spans="1:27" ht="16.5" customHeight="1">
      <c r="A106" s="30"/>
      <c r="B106" s="68" t="s">
        <v>64</v>
      </c>
      <c r="C106" s="68"/>
      <c r="D106" s="68"/>
      <c r="E106" s="68"/>
      <c r="F106" s="68"/>
      <c r="G106" s="68"/>
      <c r="H106" s="68"/>
      <c r="I106" s="68"/>
      <c r="J106" s="68"/>
      <c r="K106" s="73"/>
      <c r="L106" s="73"/>
      <c r="M106" s="73"/>
      <c r="N106" s="73"/>
      <c r="O106" s="73"/>
      <c r="P106" s="73"/>
      <c r="Q106" s="73"/>
      <c r="R106" s="30"/>
      <c r="S106" s="30"/>
      <c r="AA106" s="30"/>
    </row>
    <row r="107" spans="1:27" ht="13.5" customHeight="1">
      <c r="A107" s="30"/>
      <c r="B107" s="68" t="s">
        <v>65</v>
      </c>
      <c r="C107" s="68"/>
      <c r="D107" s="68"/>
      <c r="E107" s="68"/>
      <c r="F107" s="68"/>
      <c r="G107" s="68"/>
      <c r="H107" s="68"/>
      <c r="I107" s="68"/>
      <c r="J107" s="68"/>
      <c r="K107" s="74"/>
      <c r="L107" s="74"/>
      <c r="M107" s="74"/>
      <c r="N107" s="74"/>
      <c r="O107" s="74"/>
      <c r="P107" s="74"/>
      <c r="Q107" s="74"/>
      <c r="R107" s="30"/>
      <c r="S107" s="30"/>
      <c r="T107" s="79" t="s">
        <v>14</v>
      </c>
      <c r="U107" s="80"/>
      <c r="V107" s="80"/>
      <c r="W107" s="80"/>
      <c r="X107" s="80"/>
      <c r="Y107" s="80"/>
      <c r="Z107" s="81"/>
      <c r="AA107" s="30"/>
    </row>
    <row r="108" spans="1:27" ht="22.5" customHeight="1">
      <c r="A108" s="30"/>
      <c r="B108" s="68" t="s">
        <v>77</v>
      </c>
      <c r="C108" s="68"/>
      <c r="D108" s="68"/>
      <c r="E108" s="68"/>
      <c r="F108" s="68"/>
      <c r="G108" s="68"/>
      <c r="H108" s="68"/>
      <c r="I108" s="68"/>
      <c r="J108" s="68"/>
      <c r="K108" s="74"/>
      <c r="L108" s="74"/>
      <c r="M108" s="74"/>
      <c r="N108" s="74"/>
      <c r="O108" s="74"/>
      <c r="P108" s="74"/>
      <c r="Q108" s="74"/>
      <c r="R108" s="32"/>
      <c r="S108" s="33"/>
      <c r="T108" s="82"/>
      <c r="U108" s="83"/>
      <c r="V108" s="83"/>
      <c r="W108" s="83"/>
      <c r="X108" s="83"/>
      <c r="Y108" s="83"/>
      <c r="Z108" s="84"/>
      <c r="AA108" s="30"/>
    </row>
    <row r="109" spans="1:27" ht="29.25" customHeight="1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AA109" s="30"/>
    </row>
    <row r="110" spans="1:27" ht="8.25" customHeight="1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AA110" s="30"/>
    </row>
    <row r="111" spans="1:27" ht="13.5" customHeight="1">
      <c r="A111" s="30"/>
      <c r="B111" s="34" t="s">
        <v>1</v>
      </c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0"/>
      <c r="T111" s="30"/>
      <c r="U111" s="30"/>
      <c r="V111" s="30"/>
      <c r="W111" s="30"/>
      <c r="X111" s="30"/>
      <c r="Y111" s="30"/>
      <c r="Z111" s="30"/>
      <c r="AA111" s="30"/>
    </row>
    <row r="112" spans="1:27" ht="5.25" customHeight="1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</row>
    <row r="113" spans="2:27" ht="29.25" customHeight="1">
      <c r="B113" s="61" t="s">
        <v>78</v>
      </c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3"/>
      <c r="S113" s="64" t="s">
        <v>48</v>
      </c>
      <c r="T113" s="64"/>
      <c r="U113" s="64"/>
      <c r="V113" s="64" t="s">
        <v>36</v>
      </c>
      <c r="W113" s="64"/>
      <c r="X113" s="64"/>
      <c r="Y113" s="64" t="s">
        <v>37</v>
      </c>
      <c r="Z113" s="64"/>
      <c r="AA113" s="65"/>
    </row>
    <row r="114" spans="2:27" ht="41.25" customHeight="1">
      <c r="B114" s="35" t="s">
        <v>50</v>
      </c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7"/>
      <c r="S114" s="56">
        <f>1050*K108</f>
        <v>0</v>
      </c>
      <c r="T114" s="56"/>
      <c r="U114" s="56"/>
      <c r="V114" s="60"/>
      <c r="W114" s="60"/>
      <c r="X114" s="60"/>
      <c r="Y114" s="56">
        <f>S114-V114</f>
        <v>0</v>
      </c>
      <c r="Z114" s="56"/>
      <c r="AA114" s="56"/>
    </row>
    <row r="115" spans="2:27" ht="28.5" customHeight="1">
      <c r="B115" s="50" t="s">
        <v>51</v>
      </c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2"/>
      <c r="S115" s="56">
        <f>IF(K105="Afrique, Moyen-Orient et Asie-Pacifique",2000,IF(K105="Amérique latine",1200,IF(K105="Antilles et Mexique",800,IF(K105="Choisissez un continent","Répondez à Q4 ci-haut"))))*K108</f>
        <v>0</v>
      </c>
      <c r="T115" s="56"/>
      <c r="U115" s="56"/>
      <c r="V115" s="60"/>
      <c r="W115" s="60"/>
      <c r="X115" s="60"/>
      <c r="Y115" s="56">
        <f aca="true" t="shared" si="2" ref="Y115:Y128">S115-V115</f>
        <v>0</v>
      </c>
      <c r="Z115" s="56"/>
      <c r="AA115" s="56"/>
    </row>
    <row r="116" spans="2:27" ht="25.5" customHeight="1">
      <c r="B116" s="35" t="s">
        <v>52</v>
      </c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7"/>
      <c r="S116" s="56">
        <f>150*K108</f>
        <v>0</v>
      </c>
      <c r="T116" s="56"/>
      <c r="U116" s="56"/>
      <c r="V116" s="60"/>
      <c r="W116" s="60"/>
      <c r="X116" s="60"/>
      <c r="Y116" s="56">
        <f t="shared" si="2"/>
        <v>0</v>
      </c>
      <c r="Z116" s="56"/>
      <c r="AA116" s="56"/>
    </row>
    <row r="117" spans="2:27" ht="27.75" customHeight="1">
      <c r="B117" s="35" t="s">
        <v>53</v>
      </c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7"/>
      <c r="S117" s="56">
        <f>250*K108</f>
        <v>0</v>
      </c>
      <c r="T117" s="56"/>
      <c r="U117" s="56"/>
      <c r="V117" s="60"/>
      <c r="W117" s="60"/>
      <c r="X117" s="60"/>
      <c r="Y117" s="56">
        <f t="shared" si="2"/>
        <v>0</v>
      </c>
      <c r="Z117" s="56"/>
      <c r="AA117" s="56"/>
    </row>
    <row r="118" spans="2:27" ht="25.5" customHeight="1">
      <c r="B118" s="35" t="s">
        <v>54</v>
      </c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7"/>
      <c r="S118" s="56">
        <f>4*K107*K108</f>
        <v>0</v>
      </c>
      <c r="T118" s="56"/>
      <c r="U118" s="56"/>
      <c r="V118" s="60"/>
      <c r="W118" s="60"/>
      <c r="X118" s="60"/>
      <c r="Y118" s="56">
        <f t="shared" si="2"/>
        <v>0</v>
      </c>
      <c r="Z118" s="56"/>
      <c r="AA118" s="56"/>
    </row>
    <row r="119" spans="2:27" ht="27.75" customHeight="1">
      <c r="B119" s="35" t="s">
        <v>49</v>
      </c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7"/>
      <c r="S119" s="56">
        <f>16.5*K107*K108</f>
        <v>0</v>
      </c>
      <c r="T119" s="56"/>
      <c r="U119" s="56"/>
      <c r="V119" s="60"/>
      <c r="W119" s="60"/>
      <c r="X119" s="60"/>
      <c r="Y119" s="56">
        <f t="shared" si="2"/>
        <v>0</v>
      </c>
      <c r="Z119" s="56"/>
      <c r="AA119" s="56"/>
    </row>
    <row r="120" spans="2:27" ht="26.25" customHeight="1">
      <c r="B120" s="35" t="s">
        <v>75</v>
      </c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7"/>
      <c r="S120" s="56">
        <f>35*K107</f>
        <v>0</v>
      </c>
      <c r="T120" s="56"/>
      <c r="U120" s="56"/>
      <c r="V120" s="60"/>
      <c r="W120" s="60"/>
      <c r="X120" s="60"/>
      <c r="Y120" s="56">
        <f t="shared" si="2"/>
        <v>0</v>
      </c>
      <c r="Z120" s="56"/>
      <c r="AA120" s="56"/>
    </row>
    <row r="121" spans="2:27" ht="26.25" customHeight="1">
      <c r="B121" s="35" t="s">
        <v>76</v>
      </c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7"/>
      <c r="S121" s="56">
        <f>500</f>
        <v>500</v>
      </c>
      <c r="T121" s="56"/>
      <c r="U121" s="56"/>
      <c r="V121" s="60"/>
      <c r="W121" s="60"/>
      <c r="X121" s="60"/>
      <c r="Y121" s="56">
        <f t="shared" si="2"/>
        <v>500</v>
      </c>
      <c r="Z121" s="56"/>
      <c r="AA121" s="56"/>
    </row>
    <row r="122" spans="2:27" ht="27" customHeight="1">
      <c r="B122" s="35" t="s">
        <v>38</v>
      </c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7"/>
      <c r="S122" s="56">
        <f>750*K108</f>
        <v>0</v>
      </c>
      <c r="T122" s="56"/>
      <c r="U122" s="56"/>
      <c r="V122" s="60"/>
      <c r="W122" s="60"/>
      <c r="X122" s="60"/>
      <c r="Y122" s="56">
        <f t="shared" si="2"/>
        <v>0</v>
      </c>
      <c r="Z122" s="56"/>
      <c r="AA122" s="56"/>
    </row>
    <row r="123" spans="2:27" ht="41.25" customHeight="1">
      <c r="B123" s="35" t="s">
        <v>55</v>
      </c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7"/>
      <c r="S123" s="56">
        <f>1500</f>
        <v>1500</v>
      </c>
      <c r="T123" s="56"/>
      <c r="U123" s="56"/>
      <c r="V123" s="60"/>
      <c r="W123" s="60"/>
      <c r="X123" s="60"/>
      <c r="Y123" s="56">
        <f t="shared" si="2"/>
        <v>1500</v>
      </c>
      <c r="Z123" s="56"/>
      <c r="AA123" s="56"/>
    </row>
    <row r="124" spans="2:27" ht="54.75" customHeight="1">
      <c r="B124" s="35" t="s">
        <v>46</v>
      </c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7"/>
      <c r="S124" s="56">
        <f>IF(K106="Oui",IF(K105="Afrique, Moyen-Orient et Asie-Pacifique",2400,IF(K105="Amérique latine",1400,1000)),IF(K106="Choisissez Oui ou Non","Répondez à Q5 ci-haut",0))</f>
        <v>0</v>
      </c>
      <c r="T124" s="56"/>
      <c r="U124" s="56"/>
      <c r="V124" s="60"/>
      <c r="W124" s="60"/>
      <c r="X124" s="60"/>
      <c r="Y124" s="56">
        <f t="shared" si="2"/>
        <v>0</v>
      </c>
      <c r="Z124" s="56"/>
      <c r="AA124" s="56"/>
    </row>
    <row r="125" spans="2:27" ht="54.75" customHeight="1">
      <c r="B125" s="35" t="s">
        <v>56</v>
      </c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7"/>
      <c r="S125" s="56" t="b">
        <f>IF(K105="Afrique, Moyen-Orient et Asie-Pacifique",800,IF(K105="Amérique latine",500,IF(K105="Antilles et Mexique",400,IF(K105="Choisissez un continent","Répondez à Q4 ci-haut"))))</f>
        <v>0</v>
      </c>
      <c r="T125" s="56"/>
      <c r="U125" s="56"/>
      <c r="V125" s="60"/>
      <c r="W125" s="60"/>
      <c r="X125" s="60"/>
      <c r="Y125" s="56">
        <f t="shared" si="2"/>
        <v>0</v>
      </c>
      <c r="Z125" s="56"/>
      <c r="AA125" s="56"/>
    </row>
    <row r="126" spans="2:27" ht="13.5" customHeight="1">
      <c r="B126" s="38" t="s">
        <v>45</v>
      </c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40"/>
      <c r="S126" s="56">
        <v>0</v>
      </c>
      <c r="T126" s="56"/>
      <c r="U126" s="56"/>
      <c r="V126" s="60"/>
      <c r="W126" s="60"/>
      <c r="X126" s="60"/>
      <c r="Y126" s="56">
        <f t="shared" si="2"/>
        <v>0</v>
      </c>
      <c r="Z126" s="56"/>
      <c r="AA126" s="56"/>
    </row>
    <row r="127" spans="2:27" ht="13.5" customHeight="1">
      <c r="B127" s="38" t="s">
        <v>45</v>
      </c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40"/>
      <c r="S127" s="56">
        <v>0</v>
      </c>
      <c r="T127" s="56"/>
      <c r="U127" s="56"/>
      <c r="V127" s="60"/>
      <c r="W127" s="60"/>
      <c r="X127" s="60"/>
      <c r="Y127" s="56">
        <f t="shared" si="2"/>
        <v>0</v>
      </c>
      <c r="Z127" s="56"/>
      <c r="AA127" s="56"/>
    </row>
    <row r="128" spans="2:27" ht="27" customHeight="1" thickBot="1">
      <c r="B128" s="70" t="s">
        <v>57</v>
      </c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2"/>
      <c r="S128" s="66">
        <f>SUM(S114:U127)*0.08</f>
        <v>160</v>
      </c>
      <c r="T128" s="66"/>
      <c r="U128" s="66"/>
      <c r="V128" s="67"/>
      <c r="W128" s="67"/>
      <c r="X128" s="67"/>
      <c r="Y128" s="66">
        <f t="shared" si="2"/>
        <v>160</v>
      </c>
      <c r="Z128" s="66"/>
      <c r="AA128" s="66"/>
    </row>
    <row r="129" spans="2:27" ht="23.25" customHeight="1" thickTop="1">
      <c r="B129" s="46" t="s">
        <v>10</v>
      </c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8"/>
      <c r="S129" s="49">
        <f>ROUND(SUM(S114:U128),0)</f>
        <v>2160</v>
      </c>
      <c r="T129" s="49"/>
      <c r="U129" s="49"/>
      <c r="V129" s="49">
        <f>ROUND(SUM(V114:X128),0)</f>
        <v>0</v>
      </c>
      <c r="W129" s="49"/>
      <c r="X129" s="49"/>
      <c r="Y129" s="49">
        <f>ROUND(SUM(Y114:AA128),0)</f>
        <v>2160</v>
      </c>
      <c r="Z129" s="49"/>
      <c r="AA129" s="49"/>
    </row>
    <row r="130" spans="1:27" ht="41.25" customHeight="1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</row>
    <row r="131" spans="1:27" ht="13.5" customHeight="1">
      <c r="A131" s="30"/>
      <c r="B131" s="75" t="s">
        <v>2</v>
      </c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</row>
    <row r="132" spans="1:27" ht="13.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</row>
    <row r="133" spans="1:27" ht="26.25" customHeight="1">
      <c r="A133" s="30"/>
      <c r="B133" s="76" t="s">
        <v>39</v>
      </c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8"/>
      <c r="V133" s="85" t="s">
        <v>40</v>
      </c>
      <c r="W133" s="85"/>
      <c r="X133" s="85"/>
      <c r="Y133" s="85"/>
      <c r="Z133" s="86"/>
      <c r="AA133" s="30"/>
    </row>
    <row r="134" spans="1:27" ht="13.5" customHeight="1">
      <c r="A134" s="30"/>
      <c r="B134" s="41" t="s">
        <v>47</v>
      </c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5"/>
      <c r="V134" s="56">
        <f>S129</f>
        <v>2160</v>
      </c>
      <c r="W134" s="56"/>
      <c r="X134" s="56"/>
      <c r="Y134" s="56"/>
      <c r="Z134" s="56"/>
      <c r="AA134" s="30"/>
    </row>
    <row r="135" spans="1:27" ht="13.5" customHeight="1">
      <c r="A135" s="30"/>
      <c r="B135" s="41" t="s">
        <v>41</v>
      </c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5"/>
      <c r="V135" s="60"/>
      <c r="W135" s="60"/>
      <c r="X135" s="60"/>
      <c r="Y135" s="60"/>
      <c r="Z135" s="60"/>
      <c r="AA135" s="30"/>
    </row>
    <row r="136" spans="1:27" ht="13.5" customHeight="1">
      <c r="A136" s="30"/>
      <c r="B136" s="41" t="s">
        <v>42</v>
      </c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5"/>
      <c r="V136" s="60"/>
      <c r="W136" s="60"/>
      <c r="X136" s="60"/>
      <c r="Y136" s="60"/>
      <c r="Z136" s="60"/>
      <c r="AA136" s="30"/>
    </row>
    <row r="137" spans="1:27" ht="13.5" customHeight="1">
      <c r="A137" s="30"/>
      <c r="B137" s="41" t="s">
        <v>43</v>
      </c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3" t="str">
        <f>IF(V140&lt;&gt;V129,"ATTENTION: vos sources de financement","")</f>
        <v>ATTENTION: vos sources de financement</v>
      </c>
      <c r="O137" s="43"/>
      <c r="P137" s="43"/>
      <c r="Q137" s="43"/>
      <c r="R137" s="43"/>
      <c r="S137" s="43"/>
      <c r="T137" s="43"/>
      <c r="U137" s="44"/>
      <c r="V137" s="60"/>
      <c r="W137" s="60"/>
      <c r="X137" s="60"/>
      <c r="Y137" s="60"/>
      <c r="Z137" s="60"/>
      <c r="AA137" s="30"/>
    </row>
    <row r="138" spans="1:27" ht="13.5" customHeight="1">
      <c r="A138" s="30"/>
      <c r="B138" s="41" t="s">
        <v>44</v>
      </c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3" t="str">
        <f>IF(V140&lt;&gt;V129,"N'ÉGALENT PAS le coût total réel du projet","")</f>
        <v>N'ÉGALENT PAS le coût total réel du projet</v>
      </c>
      <c r="O138" s="43"/>
      <c r="P138" s="43"/>
      <c r="Q138" s="43"/>
      <c r="R138" s="43"/>
      <c r="S138" s="43"/>
      <c r="T138" s="43"/>
      <c r="U138" s="44"/>
      <c r="V138" s="60"/>
      <c r="W138" s="60"/>
      <c r="X138" s="60"/>
      <c r="Y138" s="60"/>
      <c r="Z138" s="60"/>
      <c r="AA138" s="30"/>
    </row>
    <row r="139" spans="1:27" ht="13.5" customHeight="1" thickBot="1">
      <c r="A139" s="30"/>
      <c r="B139" s="53" t="s">
        <v>3</v>
      </c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5"/>
      <c r="V139" s="67"/>
      <c r="W139" s="67"/>
      <c r="X139" s="67"/>
      <c r="Y139" s="67"/>
      <c r="Z139" s="67"/>
      <c r="AA139" s="30"/>
    </row>
    <row r="140" spans="1:27" ht="13.5" customHeight="1" thickTop="1">
      <c r="A140" s="30"/>
      <c r="B140" s="89" t="s">
        <v>10</v>
      </c>
      <c r="C140" s="90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87"/>
      <c r="O140" s="87"/>
      <c r="P140" s="87"/>
      <c r="Q140" s="87"/>
      <c r="R140" s="87"/>
      <c r="S140" s="87"/>
      <c r="T140" s="87"/>
      <c r="U140" s="88"/>
      <c r="V140" s="49">
        <f>ROUND(SUM(V134:Z139),0)</f>
        <v>2160</v>
      </c>
      <c r="W140" s="49"/>
      <c r="X140" s="49"/>
      <c r="Y140" s="49"/>
      <c r="Z140" s="49"/>
      <c r="AA140" s="30"/>
    </row>
    <row r="141" spans="1:27" ht="13.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</row>
    <row r="142" spans="1:27" ht="6" customHeight="1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</row>
    <row r="143" spans="1:31" ht="13.5" customHeight="1">
      <c r="A143" s="30"/>
      <c r="B143" s="57" t="str">
        <f>CONCATENATE("PRÉVISIONS BUDGÉTAIRES  ",Données!A145)</f>
        <v>PRÉVISIONS BUDGÉTAIRES  </v>
      </c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9"/>
      <c r="AB143" s="28"/>
      <c r="AC143" s="29"/>
      <c r="AD143" s="29"/>
      <c r="AE143" s="29"/>
    </row>
    <row r="144" spans="1:27" ht="4.5" customHeight="1">
      <c r="A144" s="30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</row>
    <row r="145" spans="1:27" ht="13.5" customHeight="1">
      <c r="A145" s="30"/>
      <c r="B145" s="57" t="s">
        <v>35</v>
      </c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9"/>
    </row>
    <row r="146" spans="1:27" ht="4.5" customHeight="1">
      <c r="A146" s="30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</row>
    <row r="147" spans="1:27" ht="13.5" customHeight="1">
      <c r="A147" s="30"/>
      <c r="B147" s="57" t="s">
        <v>34</v>
      </c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9"/>
    </row>
    <row r="148" spans="1:27" ht="7.5" customHeight="1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</row>
    <row r="149" spans="1:27" ht="13.5" customHeight="1">
      <c r="A149" s="30"/>
      <c r="B149" s="68" t="s">
        <v>60</v>
      </c>
      <c r="C149" s="68"/>
      <c r="D149" s="68"/>
      <c r="E149" s="68"/>
      <c r="F149" s="68"/>
      <c r="G149" s="68"/>
      <c r="H149" s="68"/>
      <c r="I149" s="68"/>
      <c r="J149" s="68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</row>
    <row r="150" spans="1:27" ht="13.5" customHeight="1">
      <c r="A150" s="30"/>
      <c r="B150" s="68" t="s">
        <v>61</v>
      </c>
      <c r="C150" s="68"/>
      <c r="D150" s="68"/>
      <c r="E150" s="68"/>
      <c r="F150" s="68"/>
      <c r="G150" s="68"/>
      <c r="H150" s="68"/>
      <c r="I150" s="68"/>
      <c r="J150" s="68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</row>
    <row r="151" spans="1:27" ht="13.5" customHeight="1">
      <c r="A151" s="30"/>
      <c r="B151" s="68" t="s">
        <v>62</v>
      </c>
      <c r="C151" s="68"/>
      <c r="D151" s="68"/>
      <c r="E151" s="68"/>
      <c r="F151" s="68"/>
      <c r="G151" s="68"/>
      <c r="H151" s="68"/>
      <c r="I151" s="68"/>
      <c r="J151" s="68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</row>
    <row r="152" spans="1:27" ht="13.5" customHeight="1">
      <c r="A152" s="30"/>
      <c r="B152" s="68" t="s">
        <v>63</v>
      </c>
      <c r="C152" s="68"/>
      <c r="D152" s="68"/>
      <c r="E152" s="68"/>
      <c r="F152" s="68"/>
      <c r="G152" s="68"/>
      <c r="H152" s="68"/>
      <c r="I152" s="68"/>
      <c r="J152" s="68"/>
      <c r="K152" s="74"/>
      <c r="L152" s="74"/>
      <c r="M152" s="74"/>
      <c r="N152" s="74"/>
      <c r="O152" s="74"/>
      <c r="P152" s="74"/>
      <c r="Q152" s="74"/>
      <c r="R152" s="74"/>
      <c r="S152" s="74"/>
      <c r="T152" s="30"/>
      <c r="U152" s="30"/>
      <c r="V152" s="30"/>
      <c r="W152" s="30"/>
      <c r="X152" s="30"/>
      <c r="Y152" s="30"/>
      <c r="Z152" s="30"/>
      <c r="AA152" s="30"/>
    </row>
    <row r="153" spans="1:27" ht="16.5" customHeight="1">
      <c r="A153" s="30"/>
      <c r="B153" s="68" t="s">
        <v>64</v>
      </c>
      <c r="C153" s="68"/>
      <c r="D153" s="68"/>
      <c r="E153" s="68"/>
      <c r="F153" s="68"/>
      <c r="G153" s="68"/>
      <c r="H153" s="68"/>
      <c r="I153" s="68"/>
      <c r="J153" s="68"/>
      <c r="K153" s="73"/>
      <c r="L153" s="73"/>
      <c r="M153" s="73"/>
      <c r="N153" s="73"/>
      <c r="O153" s="73"/>
      <c r="P153" s="73"/>
      <c r="Q153" s="73"/>
      <c r="R153" s="30"/>
      <c r="S153" s="30"/>
      <c r="AA153" s="30"/>
    </row>
    <row r="154" spans="1:27" ht="13.5" customHeight="1">
      <c r="A154" s="30"/>
      <c r="B154" s="68" t="s">
        <v>65</v>
      </c>
      <c r="C154" s="68"/>
      <c r="D154" s="68"/>
      <c r="E154" s="68"/>
      <c r="F154" s="68"/>
      <c r="G154" s="68"/>
      <c r="H154" s="68"/>
      <c r="I154" s="68"/>
      <c r="J154" s="68"/>
      <c r="K154" s="74"/>
      <c r="L154" s="74"/>
      <c r="M154" s="74"/>
      <c r="N154" s="74"/>
      <c r="O154" s="74"/>
      <c r="P154" s="74"/>
      <c r="Q154" s="74"/>
      <c r="R154" s="30"/>
      <c r="S154" s="30"/>
      <c r="T154" s="79" t="s">
        <v>14</v>
      </c>
      <c r="U154" s="80"/>
      <c r="V154" s="80"/>
      <c r="W154" s="80"/>
      <c r="X154" s="80"/>
      <c r="Y154" s="80"/>
      <c r="Z154" s="81"/>
      <c r="AA154" s="30"/>
    </row>
    <row r="155" spans="1:27" ht="22.5" customHeight="1">
      <c r="A155" s="30"/>
      <c r="B155" s="68" t="s">
        <v>77</v>
      </c>
      <c r="C155" s="68"/>
      <c r="D155" s="68"/>
      <c r="E155" s="68"/>
      <c r="F155" s="68"/>
      <c r="G155" s="68"/>
      <c r="H155" s="68"/>
      <c r="I155" s="68"/>
      <c r="J155" s="68"/>
      <c r="K155" s="74"/>
      <c r="L155" s="74"/>
      <c r="M155" s="74"/>
      <c r="N155" s="74"/>
      <c r="O155" s="74"/>
      <c r="P155" s="74"/>
      <c r="Q155" s="74"/>
      <c r="R155" s="32"/>
      <c r="S155" s="33"/>
      <c r="T155" s="82"/>
      <c r="U155" s="83"/>
      <c r="V155" s="83"/>
      <c r="W155" s="83"/>
      <c r="X155" s="83"/>
      <c r="Y155" s="83"/>
      <c r="Z155" s="84"/>
      <c r="AA155" s="30"/>
    </row>
    <row r="156" spans="1:27" ht="29.25" customHeight="1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AA156" s="30"/>
    </row>
    <row r="157" spans="1:27" ht="8.25" customHeight="1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AA157" s="30"/>
    </row>
    <row r="158" spans="1:27" ht="13.5" customHeight="1">
      <c r="A158" s="30"/>
      <c r="B158" s="34" t="s">
        <v>1</v>
      </c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0"/>
      <c r="T158" s="30"/>
      <c r="U158" s="30"/>
      <c r="V158" s="30"/>
      <c r="W158" s="30"/>
      <c r="X158" s="30"/>
      <c r="Y158" s="30"/>
      <c r="Z158" s="30"/>
      <c r="AA158" s="30"/>
    </row>
    <row r="159" spans="1:27" ht="5.25" customHeight="1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</row>
    <row r="160" spans="2:27" ht="29.25" customHeight="1">
      <c r="B160" s="61" t="s">
        <v>78</v>
      </c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3"/>
      <c r="S160" s="64" t="s">
        <v>48</v>
      </c>
      <c r="T160" s="64"/>
      <c r="U160" s="64"/>
      <c r="V160" s="64" t="s">
        <v>36</v>
      </c>
      <c r="W160" s="64"/>
      <c r="X160" s="64"/>
      <c r="Y160" s="64" t="s">
        <v>37</v>
      </c>
      <c r="Z160" s="64"/>
      <c r="AA160" s="65"/>
    </row>
    <row r="161" spans="2:27" ht="41.25" customHeight="1">
      <c r="B161" s="35" t="s">
        <v>50</v>
      </c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7"/>
      <c r="S161" s="56">
        <f>1050*K155</f>
        <v>0</v>
      </c>
      <c r="T161" s="56"/>
      <c r="U161" s="56"/>
      <c r="V161" s="60"/>
      <c r="W161" s="60"/>
      <c r="X161" s="60"/>
      <c r="Y161" s="56">
        <f>S161-V161</f>
        <v>0</v>
      </c>
      <c r="Z161" s="56"/>
      <c r="AA161" s="56"/>
    </row>
    <row r="162" spans="2:27" ht="28.5" customHeight="1">
      <c r="B162" s="50" t="s">
        <v>51</v>
      </c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2"/>
      <c r="S162" s="56">
        <f>IF(K152="Afrique, Moyen-Orient et Asie-Pacifique",2000,IF(K152="Amérique latine",1200,IF(K152="Antilles et Mexique",800,IF(K152="Choisissez un continent","Répondez à Q4 ci-haut"))))*K155</f>
        <v>0</v>
      </c>
      <c r="T162" s="56"/>
      <c r="U162" s="56"/>
      <c r="V162" s="60"/>
      <c r="W162" s="60"/>
      <c r="X162" s="60"/>
      <c r="Y162" s="56">
        <f aca="true" t="shared" si="3" ref="Y162:Y175">S162-V162</f>
        <v>0</v>
      </c>
      <c r="Z162" s="56"/>
      <c r="AA162" s="56"/>
    </row>
    <row r="163" spans="2:27" ht="25.5" customHeight="1">
      <c r="B163" s="35" t="s">
        <v>52</v>
      </c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7"/>
      <c r="S163" s="56">
        <f>150*K155</f>
        <v>0</v>
      </c>
      <c r="T163" s="56"/>
      <c r="U163" s="56"/>
      <c r="V163" s="60"/>
      <c r="W163" s="60"/>
      <c r="X163" s="60"/>
      <c r="Y163" s="56">
        <f t="shared" si="3"/>
        <v>0</v>
      </c>
      <c r="Z163" s="56"/>
      <c r="AA163" s="56"/>
    </row>
    <row r="164" spans="2:27" ht="27.75" customHeight="1">
      <c r="B164" s="35" t="s">
        <v>53</v>
      </c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7"/>
      <c r="S164" s="56">
        <f>250*K155</f>
        <v>0</v>
      </c>
      <c r="T164" s="56"/>
      <c r="U164" s="56"/>
      <c r="V164" s="60"/>
      <c r="W164" s="60"/>
      <c r="X164" s="60"/>
      <c r="Y164" s="56">
        <f t="shared" si="3"/>
        <v>0</v>
      </c>
      <c r="Z164" s="56"/>
      <c r="AA164" s="56"/>
    </row>
    <row r="165" spans="2:27" ht="25.5" customHeight="1">
      <c r="B165" s="35" t="s">
        <v>54</v>
      </c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7"/>
      <c r="S165" s="56">
        <f>4*K154*K155</f>
        <v>0</v>
      </c>
      <c r="T165" s="56"/>
      <c r="U165" s="56"/>
      <c r="V165" s="60"/>
      <c r="W165" s="60"/>
      <c r="X165" s="60"/>
      <c r="Y165" s="56">
        <f t="shared" si="3"/>
        <v>0</v>
      </c>
      <c r="Z165" s="56"/>
      <c r="AA165" s="56"/>
    </row>
    <row r="166" spans="2:27" ht="27.75" customHeight="1">
      <c r="B166" s="35" t="s">
        <v>49</v>
      </c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7"/>
      <c r="S166" s="56">
        <f>16.5*K154*K155</f>
        <v>0</v>
      </c>
      <c r="T166" s="56"/>
      <c r="U166" s="56"/>
      <c r="V166" s="60"/>
      <c r="W166" s="60"/>
      <c r="X166" s="60"/>
      <c r="Y166" s="56">
        <f t="shared" si="3"/>
        <v>0</v>
      </c>
      <c r="Z166" s="56"/>
      <c r="AA166" s="56"/>
    </row>
    <row r="167" spans="2:27" ht="26.25" customHeight="1">
      <c r="B167" s="35" t="s">
        <v>75</v>
      </c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7"/>
      <c r="S167" s="56">
        <f>35*K154</f>
        <v>0</v>
      </c>
      <c r="T167" s="56"/>
      <c r="U167" s="56"/>
      <c r="V167" s="60"/>
      <c r="W167" s="60"/>
      <c r="X167" s="60"/>
      <c r="Y167" s="56">
        <f t="shared" si="3"/>
        <v>0</v>
      </c>
      <c r="Z167" s="56"/>
      <c r="AA167" s="56"/>
    </row>
    <row r="168" spans="2:27" ht="26.25" customHeight="1">
      <c r="B168" s="35" t="s">
        <v>76</v>
      </c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7"/>
      <c r="S168" s="56">
        <f>500</f>
        <v>500</v>
      </c>
      <c r="T168" s="56"/>
      <c r="U168" s="56"/>
      <c r="V168" s="60"/>
      <c r="W168" s="60"/>
      <c r="X168" s="60"/>
      <c r="Y168" s="56">
        <f t="shared" si="3"/>
        <v>500</v>
      </c>
      <c r="Z168" s="56"/>
      <c r="AA168" s="56"/>
    </row>
    <row r="169" spans="2:27" ht="27" customHeight="1">
      <c r="B169" s="35" t="s">
        <v>38</v>
      </c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7"/>
      <c r="S169" s="56">
        <f>750*K155</f>
        <v>0</v>
      </c>
      <c r="T169" s="56"/>
      <c r="U169" s="56"/>
      <c r="V169" s="60"/>
      <c r="W169" s="60"/>
      <c r="X169" s="60"/>
      <c r="Y169" s="56">
        <f t="shared" si="3"/>
        <v>0</v>
      </c>
      <c r="Z169" s="56"/>
      <c r="AA169" s="56"/>
    </row>
    <row r="170" spans="2:27" ht="41.25" customHeight="1">
      <c r="B170" s="35" t="s">
        <v>55</v>
      </c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7"/>
      <c r="S170" s="56">
        <f>1500</f>
        <v>1500</v>
      </c>
      <c r="T170" s="56"/>
      <c r="U170" s="56"/>
      <c r="V170" s="60"/>
      <c r="W170" s="60"/>
      <c r="X170" s="60"/>
      <c r="Y170" s="56">
        <f t="shared" si="3"/>
        <v>1500</v>
      </c>
      <c r="Z170" s="56"/>
      <c r="AA170" s="56"/>
    </row>
    <row r="171" spans="2:27" ht="54.75" customHeight="1">
      <c r="B171" s="35" t="s">
        <v>46</v>
      </c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7"/>
      <c r="S171" s="56">
        <f>IF(K153="Oui",IF(K152="Afrique, Moyen-Orient et Asie-Pacifique",2400,IF(K152="Amérique latine",1400,1000)),IF(K153="Choisissez Oui ou Non","Répondez à Q5 ci-haut",0))</f>
        <v>0</v>
      </c>
      <c r="T171" s="56"/>
      <c r="U171" s="56"/>
      <c r="V171" s="60"/>
      <c r="W171" s="60"/>
      <c r="X171" s="60"/>
      <c r="Y171" s="56">
        <f t="shared" si="3"/>
        <v>0</v>
      </c>
      <c r="Z171" s="56"/>
      <c r="AA171" s="56"/>
    </row>
    <row r="172" spans="2:27" ht="54.75" customHeight="1">
      <c r="B172" s="35" t="s">
        <v>56</v>
      </c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7"/>
      <c r="S172" s="56" t="b">
        <f>IF(K152="Afrique, Moyen-Orient et Asie-Pacifique",800,IF(K152="Amérique latine",500,IF(K152="Antilles et Mexique",400,IF(K152="Choisissez un continent","Répondez à Q4 ci-haut"))))</f>
        <v>0</v>
      </c>
      <c r="T172" s="56"/>
      <c r="U172" s="56"/>
      <c r="V172" s="60"/>
      <c r="W172" s="60"/>
      <c r="X172" s="60"/>
      <c r="Y172" s="56">
        <f t="shared" si="3"/>
        <v>0</v>
      </c>
      <c r="Z172" s="56"/>
      <c r="AA172" s="56"/>
    </row>
    <row r="173" spans="2:27" ht="13.5" customHeight="1">
      <c r="B173" s="38" t="s">
        <v>45</v>
      </c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40"/>
      <c r="S173" s="56">
        <v>0</v>
      </c>
      <c r="T173" s="56"/>
      <c r="U173" s="56"/>
      <c r="V173" s="60"/>
      <c r="W173" s="60"/>
      <c r="X173" s="60"/>
      <c r="Y173" s="56">
        <f t="shared" si="3"/>
        <v>0</v>
      </c>
      <c r="Z173" s="56"/>
      <c r="AA173" s="56"/>
    </row>
    <row r="174" spans="2:27" ht="13.5" customHeight="1">
      <c r="B174" s="38" t="s">
        <v>45</v>
      </c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40"/>
      <c r="S174" s="56">
        <v>0</v>
      </c>
      <c r="T174" s="56"/>
      <c r="U174" s="56"/>
      <c r="V174" s="60"/>
      <c r="W174" s="60"/>
      <c r="X174" s="60"/>
      <c r="Y174" s="56">
        <f t="shared" si="3"/>
        <v>0</v>
      </c>
      <c r="Z174" s="56"/>
      <c r="AA174" s="56"/>
    </row>
    <row r="175" spans="2:27" ht="27" customHeight="1" thickBot="1">
      <c r="B175" s="70" t="s">
        <v>57</v>
      </c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2"/>
      <c r="S175" s="66">
        <f>SUM(S161:U174)*0.08</f>
        <v>160</v>
      </c>
      <c r="T175" s="66"/>
      <c r="U175" s="66"/>
      <c r="V175" s="67"/>
      <c r="W175" s="67"/>
      <c r="X175" s="67"/>
      <c r="Y175" s="66">
        <f t="shared" si="3"/>
        <v>160</v>
      </c>
      <c r="Z175" s="66"/>
      <c r="AA175" s="66"/>
    </row>
    <row r="176" spans="2:27" ht="23.25" customHeight="1" thickTop="1">
      <c r="B176" s="46" t="s">
        <v>10</v>
      </c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8"/>
      <c r="S176" s="49">
        <f>ROUND(SUM(S161:U175),0)</f>
        <v>2160</v>
      </c>
      <c r="T176" s="49"/>
      <c r="U176" s="49"/>
      <c r="V176" s="49">
        <f>ROUND(SUM(V161:X175),0)</f>
        <v>0</v>
      </c>
      <c r="W176" s="49"/>
      <c r="X176" s="49"/>
      <c r="Y176" s="49">
        <f>ROUND(SUM(Y161:AA175),0)</f>
        <v>2160</v>
      </c>
      <c r="Z176" s="49"/>
      <c r="AA176" s="49"/>
    </row>
    <row r="177" spans="1:27" ht="39.75" customHeight="1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</row>
    <row r="178" spans="1:27" ht="13.5" customHeight="1">
      <c r="A178" s="30"/>
      <c r="B178" s="75" t="s">
        <v>2</v>
      </c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X178" s="75"/>
      <c r="Y178" s="75"/>
      <c r="Z178" s="75"/>
      <c r="AA178" s="75"/>
    </row>
    <row r="179" spans="1:27" ht="13.5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</row>
    <row r="180" spans="1:27" ht="26.25" customHeight="1">
      <c r="A180" s="30"/>
      <c r="B180" s="76" t="s">
        <v>39</v>
      </c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8"/>
      <c r="V180" s="85" t="s">
        <v>40</v>
      </c>
      <c r="W180" s="85"/>
      <c r="X180" s="85"/>
      <c r="Y180" s="85"/>
      <c r="Z180" s="86"/>
      <c r="AA180" s="30"/>
    </row>
    <row r="181" spans="1:27" ht="13.5" customHeight="1">
      <c r="A181" s="30"/>
      <c r="B181" s="41" t="s">
        <v>47</v>
      </c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5"/>
      <c r="V181" s="56">
        <f>S176</f>
        <v>2160</v>
      </c>
      <c r="W181" s="56"/>
      <c r="X181" s="56"/>
      <c r="Y181" s="56"/>
      <c r="Z181" s="56"/>
      <c r="AA181" s="30"/>
    </row>
    <row r="182" spans="1:27" ht="13.5" customHeight="1">
      <c r="A182" s="30"/>
      <c r="B182" s="41" t="s">
        <v>41</v>
      </c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5"/>
      <c r="V182" s="60"/>
      <c r="W182" s="60"/>
      <c r="X182" s="60"/>
      <c r="Y182" s="60"/>
      <c r="Z182" s="60"/>
      <c r="AA182" s="30"/>
    </row>
    <row r="183" spans="1:27" ht="13.5" customHeight="1">
      <c r="A183" s="30"/>
      <c r="B183" s="41" t="s">
        <v>42</v>
      </c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5"/>
      <c r="V183" s="60"/>
      <c r="W183" s="60"/>
      <c r="X183" s="60"/>
      <c r="Y183" s="60"/>
      <c r="Z183" s="60"/>
      <c r="AA183" s="30"/>
    </row>
    <row r="184" spans="1:27" ht="13.5" customHeight="1">
      <c r="A184" s="30"/>
      <c r="B184" s="41" t="s">
        <v>43</v>
      </c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3" t="str">
        <f>IF(V187&lt;&gt;V176,"ATTENTION: vos sources de financement","")</f>
        <v>ATTENTION: vos sources de financement</v>
      </c>
      <c r="O184" s="43"/>
      <c r="P184" s="43"/>
      <c r="Q184" s="43"/>
      <c r="R184" s="43"/>
      <c r="S184" s="43"/>
      <c r="T184" s="43"/>
      <c r="U184" s="44"/>
      <c r="V184" s="60"/>
      <c r="W184" s="60"/>
      <c r="X184" s="60"/>
      <c r="Y184" s="60"/>
      <c r="Z184" s="60"/>
      <c r="AA184" s="30"/>
    </row>
    <row r="185" spans="1:27" ht="13.5" customHeight="1">
      <c r="A185" s="30"/>
      <c r="B185" s="41" t="s">
        <v>44</v>
      </c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3" t="str">
        <f>IF(V187&lt;&gt;V176,"N'ÉGALENT PAS le coût total réel du projet","")</f>
        <v>N'ÉGALENT PAS le coût total réel du projet</v>
      </c>
      <c r="O185" s="43"/>
      <c r="P185" s="43"/>
      <c r="Q185" s="43"/>
      <c r="R185" s="43"/>
      <c r="S185" s="43"/>
      <c r="T185" s="43"/>
      <c r="U185" s="44"/>
      <c r="V185" s="60"/>
      <c r="W185" s="60"/>
      <c r="X185" s="60"/>
      <c r="Y185" s="60"/>
      <c r="Z185" s="60"/>
      <c r="AA185" s="30"/>
    </row>
    <row r="186" spans="1:27" ht="13.5" customHeight="1" thickBot="1">
      <c r="A186" s="30"/>
      <c r="B186" s="53" t="s">
        <v>3</v>
      </c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5"/>
      <c r="V186" s="67"/>
      <c r="W186" s="67"/>
      <c r="X186" s="67"/>
      <c r="Y186" s="67"/>
      <c r="Z186" s="67"/>
      <c r="AA186" s="30"/>
    </row>
    <row r="187" spans="1:27" ht="13.5" customHeight="1" thickTop="1">
      <c r="A187" s="30"/>
      <c r="B187" s="89" t="s">
        <v>10</v>
      </c>
      <c r="C187" s="90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87"/>
      <c r="O187" s="87"/>
      <c r="P187" s="87"/>
      <c r="Q187" s="87"/>
      <c r="R187" s="87"/>
      <c r="S187" s="87"/>
      <c r="T187" s="87"/>
      <c r="U187" s="88"/>
      <c r="V187" s="49">
        <f>ROUND(SUM(V181:Z186),0)</f>
        <v>2160</v>
      </c>
      <c r="W187" s="49"/>
      <c r="X187" s="49"/>
      <c r="Y187" s="49"/>
      <c r="Z187" s="49"/>
      <c r="AA187" s="30"/>
    </row>
    <row r="188" spans="1:27" ht="13.5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</row>
    <row r="189" spans="1:27" ht="5.25" customHeight="1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</row>
    <row r="190" spans="1:31" ht="13.5" customHeight="1">
      <c r="A190" s="30"/>
      <c r="B190" s="57" t="str">
        <f>CONCATENATE("PRÉVISIONS BUDGÉTAIRES  ",Données!A192)</f>
        <v>PRÉVISIONS BUDGÉTAIRES  </v>
      </c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9"/>
      <c r="AB190" s="28"/>
      <c r="AC190" s="29"/>
      <c r="AD190" s="29"/>
      <c r="AE190" s="29"/>
    </row>
    <row r="191" spans="1:27" ht="4.5" customHeight="1">
      <c r="A191" s="30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</row>
    <row r="192" spans="1:27" ht="13.5" customHeight="1">
      <c r="A192" s="30"/>
      <c r="B192" s="57" t="s">
        <v>35</v>
      </c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9"/>
    </row>
    <row r="193" spans="1:27" ht="4.5" customHeight="1">
      <c r="A193" s="30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</row>
    <row r="194" spans="1:27" ht="13.5" customHeight="1">
      <c r="A194" s="30"/>
      <c r="B194" s="57" t="s">
        <v>34</v>
      </c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9"/>
    </row>
    <row r="195" spans="1:27" ht="7.5" customHeight="1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</row>
    <row r="196" spans="1:27" ht="13.5" customHeight="1">
      <c r="A196" s="30"/>
      <c r="B196" s="68" t="s">
        <v>60</v>
      </c>
      <c r="C196" s="68"/>
      <c r="D196" s="68"/>
      <c r="E196" s="68"/>
      <c r="F196" s="68"/>
      <c r="G196" s="68"/>
      <c r="H196" s="68"/>
      <c r="I196" s="68"/>
      <c r="J196" s="68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Y196" s="69"/>
      <c r="Z196" s="69"/>
      <c r="AA196" s="69"/>
    </row>
    <row r="197" spans="1:27" ht="13.5" customHeight="1">
      <c r="A197" s="30"/>
      <c r="B197" s="68" t="s">
        <v>61</v>
      </c>
      <c r="C197" s="68"/>
      <c r="D197" s="68"/>
      <c r="E197" s="68"/>
      <c r="F197" s="68"/>
      <c r="G197" s="68"/>
      <c r="H197" s="68"/>
      <c r="I197" s="68"/>
      <c r="J197" s="68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Y197" s="69"/>
      <c r="Z197" s="69"/>
      <c r="AA197" s="69"/>
    </row>
    <row r="198" spans="1:27" ht="13.5" customHeight="1">
      <c r="A198" s="30"/>
      <c r="B198" s="68" t="s">
        <v>62</v>
      </c>
      <c r="C198" s="68"/>
      <c r="D198" s="68"/>
      <c r="E198" s="68"/>
      <c r="F198" s="68"/>
      <c r="G198" s="68"/>
      <c r="H198" s="68"/>
      <c r="I198" s="68"/>
      <c r="J198" s="68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69"/>
      <c r="X198" s="69"/>
      <c r="Y198" s="69"/>
      <c r="Z198" s="69"/>
      <c r="AA198" s="69"/>
    </row>
    <row r="199" spans="1:27" ht="13.5" customHeight="1">
      <c r="A199" s="30"/>
      <c r="B199" s="68" t="s">
        <v>63</v>
      </c>
      <c r="C199" s="68"/>
      <c r="D199" s="68"/>
      <c r="E199" s="68"/>
      <c r="F199" s="68"/>
      <c r="G199" s="68"/>
      <c r="H199" s="68"/>
      <c r="I199" s="68"/>
      <c r="J199" s="68"/>
      <c r="K199" s="74"/>
      <c r="L199" s="74"/>
      <c r="M199" s="74"/>
      <c r="N199" s="74"/>
      <c r="O199" s="74"/>
      <c r="P199" s="74"/>
      <c r="Q199" s="74"/>
      <c r="R199" s="74"/>
      <c r="S199" s="74"/>
      <c r="T199" s="30"/>
      <c r="U199" s="30"/>
      <c r="V199" s="30"/>
      <c r="W199" s="30"/>
      <c r="X199" s="30"/>
      <c r="Y199" s="30"/>
      <c r="Z199" s="30"/>
      <c r="AA199" s="30"/>
    </row>
    <row r="200" spans="1:27" ht="16.5" customHeight="1">
      <c r="A200" s="30"/>
      <c r="B200" s="68" t="s">
        <v>64</v>
      </c>
      <c r="C200" s="68"/>
      <c r="D200" s="68"/>
      <c r="E200" s="68"/>
      <c r="F200" s="68"/>
      <c r="G200" s="68"/>
      <c r="H200" s="68"/>
      <c r="I200" s="68"/>
      <c r="J200" s="68"/>
      <c r="K200" s="73"/>
      <c r="L200" s="73"/>
      <c r="M200" s="73"/>
      <c r="N200" s="73"/>
      <c r="O200" s="73"/>
      <c r="P200" s="73"/>
      <c r="Q200" s="73"/>
      <c r="R200" s="30"/>
      <c r="S200" s="30"/>
      <c r="AA200" s="30"/>
    </row>
    <row r="201" spans="1:27" ht="13.5" customHeight="1">
      <c r="A201" s="30"/>
      <c r="B201" s="68" t="s">
        <v>65</v>
      </c>
      <c r="C201" s="68"/>
      <c r="D201" s="68"/>
      <c r="E201" s="68"/>
      <c r="F201" s="68"/>
      <c r="G201" s="68"/>
      <c r="H201" s="68"/>
      <c r="I201" s="68"/>
      <c r="J201" s="68"/>
      <c r="K201" s="74"/>
      <c r="L201" s="74"/>
      <c r="M201" s="74"/>
      <c r="N201" s="74"/>
      <c r="O201" s="74"/>
      <c r="P201" s="74"/>
      <c r="Q201" s="74"/>
      <c r="R201" s="30"/>
      <c r="S201" s="30"/>
      <c r="T201" s="79" t="s">
        <v>14</v>
      </c>
      <c r="U201" s="80"/>
      <c r="V201" s="80"/>
      <c r="W201" s="80"/>
      <c r="X201" s="80"/>
      <c r="Y201" s="80"/>
      <c r="Z201" s="81"/>
      <c r="AA201" s="30"/>
    </row>
    <row r="202" spans="1:27" ht="24" customHeight="1">
      <c r="A202" s="30"/>
      <c r="B202" s="68" t="s">
        <v>77</v>
      </c>
      <c r="C202" s="68"/>
      <c r="D202" s="68"/>
      <c r="E202" s="68"/>
      <c r="F202" s="68"/>
      <c r="G202" s="68"/>
      <c r="H202" s="68"/>
      <c r="I202" s="68"/>
      <c r="J202" s="68"/>
      <c r="K202" s="74"/>
      <c r="L202" s="74"/>
      <c r="M202" s="74"/>
      <c r="N202" s="74"/>
      <c r="O202" s="74"/>
      <c r="P202" s="74"/>
      <c r="Q202" s="74"/>
      <c r="R202" s="32"/>
      <c r="S202" s="33"/>
      <c r="T202" s="82"/>
      <c r="U202" s="83"/>
      <c r="V202" s="83"/>
      <c r="W202" s="83"/>
      <c r="X202" s="83"/>
      <c r="Y202" s="83"/>
      <c r="Z202" s="84"/>
      <c r="AA202" s="30"/>
    </row>
    <row r="203" spans="1:27" ht="29.25" customHeight="1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AA203" s="30"/>
    </row>
    <row r="204" spans="1:27" ht="8.25" customHeight="1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AA204" s="30"/>
    </row>
    <row r="205" spans="1:27" ht="13.5" customHeight="1">
      <c r="A205" s="30"/>
      <c r="B205" s="34" t="s">
        <v>1</v>
      </c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0"/>
      <c r="T205" s="30"/>
      <c r="U205" s="30"/>
      <c r="V205" s="30"/>
      <c r="W205" s="30"/>
      <c r="X205" s="30"/>
      <c r="Y205" s="30"/>
      <c r="Z205" s="30"/>
      <c r="AA205" s="30"/>
    </row>
    <row r="206" spans="1:27" ht="5.25" customHeight="1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</row>
    <row r="207" spans="2:27" ht="29.25" customHeight="1">
      <c r="B207" s="61" t="s">
        <v>78</v>
      </c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3"/>
      <c r="S207" s="64" t="s">
        <v>48</v>
      </c>
      <c r="T207" s="64"/>
      <c r="U207" s="64"/>
      <c r="V207" s="64" t="s">
        <v>36</v>
      </c>
      <c r="W207" s="64"/>
      <c r="X207" s="64"/>
      <c r="Y207" s="64" t="s">
        <v>37</v>
      </c>
      <c r="Z207" s="64"/>
      <c r="AA207" s="65"/>
    </row>
    <row r="208" spans="2:27" ht="41.25" customHeight="1">
      <c r="B208" s="35" t="s">
        <v>50</v>
      </c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7"/>
      <c r="S208" s="56">
        <f>1050*K202</f>
        <v>0</v>
      </c>
      <c r="T208" s="56"/>
      <c r="U208" s="56"/>
      <c r="V208" s="60"/>
      <c r="W208" s="60"/>
      <c r="X208" s="60"/>
      <c r="Y208" s="56">
        <f>S208-V208</f>
        <v>0</v>
      </c>
      <c r="Z208" s="56"/>
      <c r="AA208" s="56"/>
    </row>
    <row r="209" spans="2:27" ht="28.5" customHeight="1">
      <c r="B209" s="50" t="s">
        <v>51</v>
      </c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2"/>
      <c r="S209" s="56">
        <f>IF(K199="Afrique, Moyen-Orient et Asie-Pacifique",2000,IF(K199="Amérique latine",1200,IF(K199="Antilles et Mexique",800,IF(K199="Choisissez un continent","Répondez à Q4 ci-haut"))))*K202</f>
        <v>0</v>
      </c>
      <c r="T209" s="56"/>
      <c r="U209" s="56"/>
      <c r="V209" s="60"/>
      <c r="W209" s="60"/>
      <c r="X209" s="60"/>
      <c r="Y209" s="56">
        <f aca="true" t="shared" si="4" ref="Y209:Y222">S209-V209</f>
        <v>0</v>
      </c>
      <c r="Z209" s="56"/>
      <c r="AA209" s="56"/>
    </row>
    <row r="210" spans="2:27" ht="25.5" customHeight="1">
      <c r="B210" s="35" t="s">
        <v>52</v>
      </c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7"/>
      <c r="S210" s="56">
        <f>150*K202</f>
        <v>0</v>
      </c>
      <c r="T210" s="56"/>
      <c r="U210" s="56"/>
      <c r="V210" s="60"/>
      <c r="W210" s="60"/>
      <c r="X210" s="60"/>
      <c r="Y210" s="56">
        <f t="shared" si="4"/>
        <v>0</v>
      </c>
      <c r="Z210" s="56"/>
      <c r="AA210" s="56"/>
    </row>
    <row r="211" spans="2:27" ht="27.75" customHeight="1">
      <c r="B211" s="35" t="s">
        <v>53</v>
      </c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7"/>
      <c r="S211" s="56">
        <f>250*K202</f>
        <v>0</v>
      </c>
      <c r="T211" s="56"/>
      <c r="U211" s="56"/>
      <c r="V211" s="60"/>
      <c r="W211" s="60"/>
      <c r="X211" s="60"/>
      <c r="Y211" s="56">
        <f t="shared" si="4"/>
        <v>0</v>
      </c>
      <c r="Z211" s="56"/>
      <c r="AA211" s="56"/>
    </row>
    <row r="212" spans="2:27" ht="25.5" customHeight="1">
      <c r="B212" s="35" t="s">
        <v>54</v>
      </c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7"/>
      <c r="S212" s="56">
        <f>4*K201*K202</f>
        <v>0</v>
      </c>
      <c r="T212" s="56"/>
      <c r="U212" s="56"/>
      <c r="V212" s="60"/>
      <c r="W212" s="60"/>
      <c r="X212" s="60"/>
      <c r="Y212" s="56">
        <f t="shared" si="4"/>
        <v>0</v>
      </c>
      <c r="Z212" s="56"/>
      <c r="AA212" s="56"/>
    </row>
    <row r="213" spans="2:27" ht="27.75" customHeight="1">
      <c r="B213" s="35" t="s">
        <v>49</v>
      </c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7"/>
      <c r="S213" s="56">
        <f>16.5*K201*K202</f>
        <v>0</v>
      </c>
      <c r="T213" s="56"/>
      <c r="U213" s="56"/>
      <c r="V213" s="60"/>
      <c r="W213" s="60"/>
      <c r="X213" s="60"/>
      <c r="Y213" s="56">
        <f t="shared" si="4"/>
        <v>0</v>
      </c>
      <c r="Z213" s="56"/>
      <c r="AA213" s="56"/>
    </row>
    <row r="214" spans="2:27" ht="26.25" customHeight="1">
      <c r="B214" s="35" t="s">
        <v>75</v>
      </c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7"/>
      <c r="S214" s="56">
        <f>35*K201</f>
        <v>0</v>
      </c>
      <c r="T214" s="56"/>
      <c r="U214" s="56"/>
      <c r="V214" s="60"/>
      <c r="W214" s="60"/>
      <c r="X214" s="60"/>
      <c r="Y214" s="56">
        <f t="shared" si="4"/>
        <v>0</v>
      </c>
      <c r="Z214" s="56"/>
      <c r="AA214" s="56"/>
    </row>
    <row r="215" spans="2:27" ht="26.25" customHeight="1">
      <c r="B215" s="35" t="s">
        <v>76</v>
      </c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7"/>
      <c r="S215" s="56">
        <f>500</f>
        <v>500</v>
      </c>
      <c r="T215" s="56"/>
      <c r="U215" s="56"/>
      <c r="V215" s="60"/>
      <c r="W215" s="60"/>
      <c r="X215" s="60"/>
      <c r="Y215" s="56">
        <f t="shared" si="4"/>
        <v>500</v>
      </c>
      <c r="Z215" s="56"/>
      <c r="AA215" s="56"/>
    </row>
    <row r="216" spans="2:27" ht="27" customHeight="1">
      <c r="B216" s="35" t="s">
        <v>38</v>
      </c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7"/>
      <c r="S216" s="56">
        <f>750*K202</f>
        <v>0</v>
      </c>
      <c r="T216" s="56"/>
      <c r="U216" s="56"/>
      <c r="V216" s="60"/>
      <c r="W216" s="60"/>
      <c r="X216" s="60"/>
      <c r="Y216" s="56">
        <f t="shared" si="4"/>
        <v>0</v>
      </c>
      <c r="Z216" s="56"/>
      <c r="AA216" s="56"/>
    </row>
    <row r="217" spans="2:27" ht="41.25" customHeight="1">
      <c r="B217" s="35" t="s">
        <v>55</v>
      </c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7"/>
      <c r="S217" s="56">
        <f>1500</f>
        <v>1500</v>
      </c>
      <c r="T217" s="56"/>
      <c r="U217" s="56"/>
      <c r="V217" s="60"/>
      <c r="W217" s="60"/>
      <c r="X217" s="60"/>
      <c r="Y217" s="56">
        <f t="shared" si="4"/>
        <v>1500</v>
      </c>
      <c r="Z217" s="56"/>
      <c r="AA217" s="56"/>
    </row>
    <row r="218" spans="2:27" ht="54.75" customHeight="1">
      <c r="B218" s="35" t="s">
        <v>46</v>
      </c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7"/>
      <c r="S218" s="56">
        <f>IF(K200="Oui",IF(K199="Afrique, Moyen-Orient et Asie-Pacifique",2400,IF(K199="Amérique latine",1400,1000)),IF(K200="Choisissez Oui ou Non","Répondez à Q5 ci-haut",0))</f>
        <v>0</v>
      </c>
      <c r="T218" s="56"/>
      <c r="U218" s="56"/>
      <c r="V218" s="60"/>
      <c r="W218" s="60"/>
      <c r="X218" s="60"/>
      <c r="Y218" s="56">
        <f t="shared" si="4"/>
        <v>0</v>
      </c>
      <c r="Z218" s="56"/>
      <c r="AA218" s="56"/>
    </row>
    <row r="219" spans="2:27" ht="54.75" customHeight="1">
      <c r="B219" s="35" t="s">
        <v>56</v>
      </c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7"/>
      <c r="S219" s="56" t="b">
        <f>IF(K199="Afrique, Moyen-Orient et Asie-Pacifique",800,IF(K199="Amérique latine",500,IF(K199="Antilles et Mexique",400,IF(K199="Choisissez un continent","Répondez à Q4 ci-haut"))))</f>
        <v>0</v>
      </c>
      <c r="T219" s="56"/>
      <c r="U219" s="56"/>
      <c r="V219" s="60"/>
      <c r="W219" s="60"/>
      <c r="X219" s="60"/>
      <c r="Y219" s="56">
        <f t="shared" si="4"/>
        <v>0</v>
      </c>
      <c r="Z219" s="56"/>
      <c r="AA219" s="56"/>
    </row>
    <row r="220" spans="2:27" ht="13.5" customHeight="1">
      <c r="B220" s="38" t="s">
        <v>45</v>
      </c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40"/>
      <c r="S220" s="56">
        <v>0</v>
      </c>
      <c r="T220" s="56"/>
      <c r="U220" s="56"/>
      <c r="V220" s="60"/>
      <c r="W220" s="60"/>
      <c r="X220" s="60"/>
      <c r="Y220" s="56">
        <f t="shared" si="4"/>
        <v>0</v>
      </c>
      <c r="Z220" s="56"/>
      <c r="AA220" s="56"/>
    </row>
    <row r="221" spans="2:27" ht="13.5" customHeight="1">
      <c r="B221" s="38" t="s">
        <v>45</v>
      </c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40"/>
      <c r="S221" s="56">
        <v>0</v>
      </c>
      <c r="T221" s="56"/>
      <c r="U221" s="56"/>
      <c r="V221" s="60"/>
      <c r="W221" s="60"/>
      <c r="X221" s="60"/>
      <c r="Y221" s="56">
        <f t="shared" si="4"/>
        <v>0</v>
      </c>
      <c r="Z221" s="56"/>
      <c r="AA221" s="56"/>
    </row>
    <row r="222" spans="2:27" ht="27" customHeight="1" thickBot="1">
      <c r="B222" s="70" t="s">
        <v>57</v>
      </c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2"/>
      <c r="S222" s="66">
        <f>SUM(S208:U221)*0.08</f>
        <v>160</v>
      </c>
      <c r="T222" s="66"/>
      <c r="U222" s="66"/>
      <c r="V222" s="67"/>
      <c r="W222" s="67"/>
      <c r="X222" s="67"/>
      <c r="Y222" s="66">
        <f t="shared" si="4"/>
        <v>160</v>
      </c>
      <c r="Z222" s="66"/>
      <c r="AA222" s="66"/>
    </row>
    <row r="223" spans="2:27" ht="23.25" customHeight="1" thickTop="1">
      <c r="B223" s="46" t="s">
        <v>10</v>
      </c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8"/>
      <c r="S223" s="49">
        <f>ROUND(SUM(S208:U222),0)</f>
        <v>2160</v>
      </c>
      <c r="T223" s="49"/>
      <c r="U223" s="49"/>
      <c r="V223" s="49">
        <f>ROUND(SUM(V208:X222),0)</f>
        <v>0</v>
      </c>
      <c r="W223" s="49"/>
      <c r="X223" s="49"/>
      <c r="Y223" s="49">
        <f>ROUND(SUM(Y208:AA222),0)</f>
        <v>2160</v>
      </c>
      <c r="Z223" s="49"/>
      <c r="AA223" s="49"/>
    </row>
    <row r="224" spans="1:27" ht="41.25" customHeight="1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</row>
    <row r="225" spans="1:27" ht="13.5" customHeight="1">
      <c r="A225" s="30"/>
      <c r="B225" s="75" t="s">
        <v>2</v>
      </c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5"/>
      <c r="W225" s="75"/>
      <c r="X225" s="75"/>
      <c r="Y225" s="75"/>
      <c r="Z225" s="75"/>
      <c r="AA225" s="75"/>
    </row>
    <row r="226" spans="1:27" ht="13.5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</row>
    <row r="227" spans="1:27" ht="26.25" customHeight="1">
      <c r="A227" s="30"/>
      <c r="B227" s="76" t="s">
        <v>39</v>
      </c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77"/>
      <c r="U227" s="78"/>
      <c r="V227" s="85" t="s">
        <v>40</v>
      </c>
      <c r="W227" s="85"/>
      <c r="X227" s="85"/>
      <c r="Y227" s="85"/>
      <c r="Z227" s="86"/>
      <c r="AA227" s="30"/>
    </row>
    <row r="228" spans="1:27" ht="13.5" customHeight="1">
      <c r="A228" s="30"/>
      <c r="B228" s="41" t="s">
        <v>47</v>
      </c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5"/>
      <c r="V228" s="56">
        <f>S223</f>
        <v>2160</v>
      </c>
      <c r="W228" s="56"/>
      <c r="X228" s="56"/>
      <c r="Y228" s="56"/>
      <c r="Z228" s="56"/>
      <c r="AA228" s="30"/>
    </row>
    <row r="229" spans="1:27" ht="13.5" customHeight="1">
      <c r="A229" s="30"/>
      <c r="B229" s="41" t="s">
        <v>41</v>
      </c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5"/>
      <c r="V229" s="60"/>
      <c r="W229" s="60"/>
      <c r="X229" s="60"/>
      <c r="Y229" s="60"/>
      <c r="Z229" s="60"/>
      <c r="AA229" s="30"/>
    </row>
    <row r="230" spans="1:27" ht="13.5" customHeight="1">
      <c r="A230" s="30"/>
      <c r="B230" s="41" t="s">
        <v>42</v>
      </c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5"/>
      <c r="V230" s="60"/>
      <c r="W230" s="60"/>
      <c r="X230" s="60"/>
      <c r="Y230" s="60"/>
      <c r="Z230" s="60"/>
      <c r="AA230" s="30"/>
    </row>
    <row r="231" spans="1:27" ht="13.5" customHeight="1">
      <c r="A231" s="30"/>
      <c r="B231" s="41" t="s">
        <v>43</v>
      </c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3" t="str">
        <f>IF(V234&lt;&gt;V223,"ATTENTION: vos sources de financement","")</f>
        <v>ATTENTION: vos sources de financement</v>
      </c>
      <c r="O231" s="43"/>
      <c r="P231" s="43"/>
      <c r="Q231" s="43"/>
      <c r="R231" s="43"/>
      <c r="S231" s="43"/>
      <c r="T231" s="43"/>
      <c r="U231" s="44"/>
      <c r="V231" s="60"/>
      <c r="W231" s="60"/>
      <c r="X231" s="60"/>
      <c r="Y231" s="60"/>
      <c r="Z231" s="60"/>
      <c r="AA231" s="30"/>
    </row>
    <row r="232" spans="1:27" ht="13.5" customHeight="1">
      <c r="A232" s="30"/>
      <c r="B232" s="41" t="s">
        <v>44</v>
      </c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3" t="str">
        <f>IF(V234&lt;&gt;V223,"N'ÉGALENT PAS le coût total réel du projet","")</f>
        <v>N'ÉGALENT PAS le coût total réel du projet</v>
      </c>
      <c r="O232" s="43"/>
      <c r="P232" s="43"/>
      <c r="Q232" s="43"/>
      <c r="R232" s="43"/>
      <c r="S232" s="43"/>
      <c r="T232" s="43"/>
      <c r="U232" s="44"/>
      <c r="V232" s="60"/>
      <c r="W232" s="60"/>
      <c r="X232" s="60"/>
      <c r="Y232" s="60"/>
      <c r="Z232" s="60"/>
      <c r="AA232" s="30"/>
    </row>
    <row r="233" spans="1:27" ht="13.5" customHeight="1" thickBot="1">
      <c r="A233" s="30"/>
      <c r="B233" s="53" t="s">
        <v>3</v>
      </c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5"/>
      <c r="V233" s="67"/>
      <c r="W233" s="67"/>
      <c r="X233" s="67"/>
      <c r="Y233" s="67"/>
      <c r="Z233" s="67"/>
      <c r="AA233" s="30"/>
    </row>
    <row r="234" spans="1:27" ht="13.5" customHeight="1" thickTop="1">
      <c r="A234" s="30"/>
      <c r="B234" s="89" t="s">
        <v>10</v>
      </c>
      <c r="C234" s="90"/>
      <c r="D234" s="90"/>
      <c r="E234" s="90"/>
      <c r="F234" s="90"/>
      <c r="G234" s="90"/>
      <c r="H234" s="90"/>
      <c r="I234" s="90"/>
      <c r="J234" s="90"/>
      <c r="K234" s="90"/>
      <c r="L234" s="90"/>
      <c r="M234" s="90"/>
      <c r="N234" s="87"/>
      <c r="O234" s="87"/>
      <c r="P234" s="87"/>
      <c r="Q234" s="87"/>
      <c r="R234" s="87"/>
      <c r="S234" s="87"/>
      <c r="T234" s="87"/>
      <c r="U234" s="88"/>
      <c r="V234" s="49">
        <f>ROUND(SUM(V228:Z233),0)</f>
        <v>2160</v>
      </c>
      <c r="W234" s="49"/>
      <c r="X234" s="49"/>
      <c r="Y234" s="49"/>
      <c r="Z234" s="49"/>
      <c r="AA234" s="30"/>
    </row>
    <row r="235" spans="1:27" ht="13.5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</row>
  </sheetData>
  <sheetProtection password="C60A" sheet="1"/>
  <mergeCells count="535">
    <mergeCell ref="B233:U233"/>
    <mergeCell ref="V233:Z233"/>
    <mergeCell ref="B234:M234"/>
    <mergeCell ref="N234:U234"/>
    <mergeCell ref="V234:Z234"/>
    <mergeCell ref="B231:M231"/>
    <mergeCell ref="N231:U231"/>
    <mergeCell ref="V231:Z231"/>
    <mergeCell ref="B232:M232"/>
    <mergeCell ref="N232:U232"/>
    <mergeCell ref="B225:AA225"/>
    <mergeCell ref="B227:U227"/>
    <mergeCell ref="V227:Z227"/>
    <mergeCell ref="V232:Z232"/>
    <mergeCell ref="B228:U228"/>
    <mergeCell ref="V228:Z228"/>
    <mergeCell ref="B229:U229"/>
    <mergeCell ref="V229:Z229"/>
    <mergeCell ref="B230:U230"/>
    <mergeCell ref="V230:Z230"/>
    <mergeCell ref="B222:R222"/>
    <mergeCell ref="S222:U222"/>
    <mergeCell ref="V222:X222"/>
    <mergeCell ref="Y222:AA222"/>
    <mergeCell ref="B223:R223"/>
    <mergeCell ref="S223:U223"/>
    <mergeCell ref="V223:X223"/>
    <mergeCell ref="Y223:AA223"/>
    <mergeCell ref="B220:R220"/>
    <mergeCell ref="S220:U220"/>
    <mergeCell ref="V220:X220"/>
    <mergeCell ref="Y220:AA220"/>
    <mergeCell ref="B221:R221"/>
    <mergeCell ref="S221:U221"/>
    <mergeCell ref="V221:X221"/>
    <mergeCell ref="Y221:AA221"/>
    <mergeCell ref="B218:R218"/>
    <mergeCell ref="S218:U218"/>
    <mergeCell ref="V218:X218"/>
    <mergeCell ref="Y218:AA218"/>
    <mergeCell ref="B219:R219"/>
    <mergeCell ref="S219:U219"/>
    <mergeCell ref="V219:X219"/>
    <mergeCell ref="Y219:AA219"/>
    <mergeCell ref="B216:R216"/>
    <mergeCell ref="S216:U216"/>
    <mergeCell ref="V216:X216"/>
    <mergeCell ref="Y216:AA216"/>
    <mergeCell ref="B217:R217"/>
    <mergeCell ref="S217:U217"/>
    <mergeCell ref="V217:X217"/>
    <mergeCell ref="Y217:AA217"/>
    <mergeCell ref="B214:R214"/>
    <mergeCell ref="S214:U214"/>
    <mergeCell ref="V214:X214"/>
    <mergeCell ref="Y214:AA214"/>
    <mergeCell ref="B215:R215"/>
    <mergeCell ref="S215:U215"/>
    <mergeCell ref="V215:X215"/>
    <mergeCell ref="Y215:AA215"/>
    <mergeCell ref="B212:R212"/>
    <mergeCell ref="S212:U212"/>
    <mergeCell ref="V212:X212"/>
    <mergeCell ref="Y212:AA212"/>
    <mergeCell ref="B213:R213"/>
    <mergeCell ref="S213:U213"/>
    <mergeCell ref="V213:X213"/>
    <mergeCell ref="Y213:AA213"/>
    <mergeCell ref="B210:R210"/>
    <mergeCell ref="S210:U210"/>
    <mergeCell ref="V210:X210"/>
    <mergeCell ref="Y210:AA210"/>
    <mergeCell ref="B211:R211"/>
    <mergeCell ref="S211:U211"/>
    <mergeCell ref="V211:X211"/>
    <mergeCell ref="Y211:AA211"/>
    <mergeCell ref="B208:R208"/>
    <mergeCell ref="S208:U208"/>
    <mergeCell ref="V208:X208"/>
    <mergeCell ref="Y208:AA208"/>
    <mergeCell ref="B209:R209"/>
    <mergeCell ref="S209:U209"/>
    <mergeCell ref="V209:X209"/>
    <mergeCell ref="Y209:AA209"/>
    <mergeCell ref="B201:J201"/>
    <mergeCell ref="K201:Q201"/>
    <mergeCell ref="B202:J202"/>
    <mergeCell ref="K202:Q202"/>
    <mergeCell ref="T201:Z202"/>
    <mergeCell ref="B207:R207"/>
    <mergeCell ref="S207:U207"/>
    <mergeCell ref="V207:X207"/>
    <mergeCell ref="Y207:AA207"/>
    <mergeCell ref="B205:R205"/>
    <mergeCell ref="B198:J198"/>
    <mergeCell ref="K198:AA198"/>
    <mergeCell ref="B199:J199"/>
    <mergeCell ref="K199:S199"/>
    <mergeCell ref="B200:J200"/>
    <mergeCell ref="K200:Q200"/>
    <mergeCell ref="B192:AA192"/>
    <mergeCell ref="B194:AA194"/>
    <mergeCell ref="B196:J196"/>
    <mergeCell ref="K196:AA196"/>
    <mergeCell ref="B197:J197"/>
    <mergeCell ref="K197:AA197"/>
    <mergeCell ref="B186:U186"/>
    <mergeCell ref="V186:Z186"/>
    <mergeCell ref="B187:M187"/>
    <mergeCell ref="N187:U187"/>
    <mergeCell ref="V187:Z187"/>
    <mergeCell ref="B190:AA190"/>
    <mergeCell ref="B183:U183"/>
    <mergeCell ref="V183:Z183"/>
    <mergeCell ref="B184:M184"/>
    <mergeCell ref="N184:U184"/>
    <mergeCell ref="V184:Z184"/>
    <mergeCell ref="B185:M185"/>
    <mergeCell ref="N185:U185"/>
    <mergeCell ref="V185:Z185"/>
    <mergeCell ref="B178:AA178"/>
    <mergeCell ref="B180:U180"/>
    <mergeCell ref="V180:Z180"/>
    <mergeCell ref="B181:U181"/>
    <mergeCell ref="V181:Z181"/>
    <mergeCell ref="B182:U182"/>
    <mergeCell ref="V182:Z182"/>
    <mergeCell ref="B175:R175"/>
    <mergeCell ref="S175:U175"/>
    <mergeCell ref="V175:X175"/>
    <mergeCell ref="Y175:AA175"/>
    <mergeCell ref="B176:R176"/>
    <mergeCell ref="S176:U176"/>
    <mergeCell ref="V176:X176"/>
    <mergeCell ref="Y176:AA176"/>
    <mergeCell ref="B173:R173"/>
    <mergeCell ref="S173:U173"/>
    <mergeCell ref="V173:X173"/>
    <mergeCell ref="Y173:AA173"/>
    <mergeCell ref="B174:R174"/>
    <mergeCell ref="S174:U174"/>
    <mergeCell ref="V174:X174"/>
    <mergeCell ref="Y174:AA174"/>
    <mergeCell ref="B171:R171"/>
    <mergeCell ref="S171:U171"/>
    <mergeCell ref="V171:X171"/>
    <mergeCell ref="Y171:AA171"/>
    <mergeCell ref="B172:R172"/>
    <mergeCell ref="S172:U172"/>
    <mergeCell ref="V172:X172"/>
    <mergeCell ref="Y172:AA172"/>
    <mergeCell ref="B169:R169"/>
    <mergeCell ref="S169:U169"/>
    <mergeCell ref="V169:X169"/>
    <mergeCell ref="Y169:AA169"/>
    <mergeCell ref="B170:R170"/>
    <mergeCell ref="S170:U170"/>
    <mergeCell ref="V170:X170"/>
    <mergeCell ref="Y170:AA170"/>
    <mergeCell ref="B167:R167"/>
    <mergeCell ref="S167:U167"/>
    <mergeCell ref="V167:X167"/>
    <mergeCell ref="Y167:AA167"/>
    <mergeCell ref="B168:R168"/>
    <mergeCell ref="S168:U168"/>
    <mergeCell ref="V168:X168"/>
    <mergeCell ref="Y168:AA168"/>
    <mergeCell ref="B165:R165"/>
    <mergeCell ref="S165:U165"/>
    <mergeCell ref="V165:X165"/>
    <mergeCell ref="Y165:AA165"/>
    <mergeCell ref="B166:R166"/>
    <mergeCell ref="S166:U166"/>
    <mergeCell ref="V166:X166"/>
    <mergeCell ref="Y166:AA166"/>
    <mergeCell ref="B163:R163"/>
    <mergeCell ref="S163:U163"/>
    <mergeCell ref="V163:X163"/>
    <mergeCell ref="Y163:AA163"/>
    <mergeCell ref="B164:R164"/>
    <mergeCell ref="S164:U164"/>
    <mergeCell ref="V164:X164"/>
    <mergeCell ref="Y164:AA164"/>
    <mergeCell ref="B161:R161"/>
    <mergeCell ref="S161:U161"/>
    <mergeCell ref="V161:X161"/>
    <mergeCell ref="Y161:AA161"/>
    <mergeCell ref="B162:R162"/>
    <mergeCell ref="S162:U162"/>
    <mergeCell ref="V162:X162"/>
    <mergeCell ref="Y162:AA162"/>
    <mergeCell ref="B154:J154"/>
    <mergeCell ref="K154:Q154"/>
    <mergeCell ref="B155:J155"/>
    <mergeCell ref="K155:Q155"/>
    <mergeCell ref="T154:Z155"/>
    <mergeCell ref="B160:R160"/>
    <mergeCell ref="S160:U160"/>
    <mergeCell ref="V160:X160"/>
    <mergeCell ref="Y160:AA160"/>
    <mergeCell ref="B158:R158"/>
    <mergeCell ref="B151:J151"/>
    <mergeCell ref="K151:AA151"/>
    <mergeCell ref="B152:J152"/>
    <mergeCell ref="K152:S152"/>
    <mergeCell ref="B153:J153"/>
    <mergeCell ref="K153:Q153"/>
    <mergeCell ref="B145:AA145"/>
    <mergeCell ref="B147:AA147"/>
    <mergeCell ref="B149:J149"/>
    <mergeCell ref="K149:AA149"/>
    <mergeCell ref="B150:J150"/>
    <mergeCell ref="K150:AA150"/>
    <mergeCell ref="B139:U139"/>
    <mergeCell ref="V139:Z139"/>
    <mergeCell ref="B140:M140"/>
    <mergeCell ref="N140:U140"/>
    <mergeCell ref="V140:Z140"/>
    <mergeCell ref="B143:AA143"/>
    <mergeCell ref="B136:U136"/>
    <mergeCell ref="V136:Z136"/>
    <mergeCell ref="B137:M137"/>
    <mergeCell ref="N137:U137"/>
    <mergeCell ref="V137:Z137"/>
    <mergeCell ref="B138:M138"/>
    <mergeCell ref="N138:U138"/>
    <mergeCell ref="V138:Z138"/>
    <mergeCell ref="B131:AA131"/>
    <mergeCell ref="B133:U133"/>
    <mergeCell ref="V133:Z133"/>
    <mergeCell ref="B134:U134"/>
    <mergeCell ref="V134:Z134"/>
    <mergeCell ref="B135:U135"/>
    <mergeCell ref="V135:Z135"/>
    <mergeCell ref="B128:R128"/>
    <mergeCell ref="S128:U128"/>
    <mergeCell ref="V128:X128"/>
    <mergeCell ref="Y128:AA128"/>
    <mergeCell ref="B129:R129"/>
    <mergeCell ref="S129:U129"/>
    <mergeCell ref="V129:X129"/>
    <mergeCell ref="Y129:AA129"/>
    <mergeCell ref="B126:R126"/>
    <mergeCell ref="S126:U126"/>
    <mergeCell ref="V126:X126"/>
    <mergeCell ref="Y126:AA126"/>
    <mergeCell ref="B127:R127"/>
    <mergeCell ref="S127:U127"/>
    <mergeCell ref="V127:X127"/>
    <mergeCell ref="Y127:AA127"/>
    <mergeCell ref="B124:R124"/>
    <mergeCell ref="S124:U124"/>
    <mergeCell ref="V124:X124"/>
    <mergeCell ref="Y124:AA124"/>
    <mergeCell ref="B125:R125"/>
    <mergeCell ref="S125:U125"/>
    <mergeCell ref="V125:X125"/>
    <mergeCell ref="Y125:AA125"/>
    <mergeCell ref="B122:R122"/>
    <mergeCell ref="S122:U122"/>
    <mergeCell ref="V122:X122"/>
    <mergeCell ref="Y122:AA122"/>
    <mergeCell ref="B123:R123"/>
    <mergeCell ref="S123:U123"/>
    <mergeCell ref="V123:X123"/>
    <mergeCell ref="Y123:AA123"/>
    <mergeCell ref="B120:R120"/>
    <mergeCell ref="S120:U120"/>
    <mergeCell ref="V120:X120"/>
    <mergeCell ref="Y120:AA120"/>
    <mergeCell ref="B121:R121"/>
    <mergeCell ref="S121:U121"/>
    <mergeCell ref="V121:X121"/>
    <mergeCell ref="Y121:AA121"/>
    <mergeCell ref="B118:R118"/>
    <mergeCell ref="S118:U118"/>
    <mergeCell ref="V118:X118"/>
    <mergeCell ref="Y118:AA118"/>
    <mergeCell ref="B119:R119"/>
    <mergeCell ref="S119:U119"/>
    <mergeCell ref="V119:X119"/>
    <mergeCell ref="Y119:AA119"/>
    <mergeCell ref="B116:R116"/>
    <mergeCell ref="S116:U116"/>
    <mergeCell ref="V116:X116"/>
    <mergeCell ref="Y116:AA116"/>
    <mergeCell ref="B117:R117"/>
    <mergeCell ref="S117:U117"/>
    <mergeCell ref="V117:X117"/>
    <mergeCell ref="Y117:AA117"/>
    <mergeCell ref="B114:R114"/>
    <mergeCell ref="S114:U114"/>
    <mergeCell ref="V114:X114"/>
    <mergeCell ref="Y114:AA114"/>
    <mergeCell ref="B115:R115"/>
    <mergeCell ref="S115:U115"/>
    <mergeCell ref="V115:X115"/>
    <mergeCell ref="Y115:AA115"/>
    <mergeCell ref="B107:J107"/>
    <mergeCell ref="K107:Q107"/>
    <mergeCell ref="B108:J108"/>
    <mergeCell ref="K108:Q108"/>
    <mergeCell ref="T107:Z108"/>
    <mergeCell ref="B113:R113"/>
    <mergeCell ref="S113:U113"/>
    <mergeCell ref="V113:X113"/>
    <mergeCell ref="Y113:AA113"/>
    <mergeCell ref="B111:R111"/>
    <mergeCell ref="B104:J104"/>
    <mergeCell ref="K104:AA104"/>
    <mergeCell ref="B105:J105"/>
    <mergeCell ref="K105:S105"/>
    <mergeCell ref="B106:J106"/>
    <mergeCell ref="K106:Q106"/>
    <mergeCell ref="B96:AA96"/>
    <mergeCell ref="B98:AA98"/>
    <mergeCell ref="B100:AA100"/>
    <mergeCell ref="B102:J102"/>
    <mergeCell ref="K102:AA102"/>
    <mergeCell ref="B103:J103"/>
    <mergeCell ref="K103:AA103"/>
    <mergeCell ref="K59:Q59"/>
    <mergeCell ref="B49:AA49"/>
    <mergeCell ref="B51:AA51"/>
    <mergeCell ref="B53:AA53"/>
    <mergeCell ref="B55:J55"/>
    <mergeCell ref="K55:AA55"/>
    <mergeCell ref="B56:J56"/>
    <mergeCell ref="K56:AA56"/>
    <mergeCell ref="T60:Z61"/>
    <mergeCell ref="B60:J60"/>
    <mergeCell ref="K60:Q60"/>
    <mergeCell ref="B61:J61"/>
    <mergeCell ref="K61:Q61"/>
    <mergeCell ref="B57:J57"/>
    <mergeCell ref="K57:AA57"/>
    <mergeCell ref="B58:J58"/>
    <mergeCell ref="K58:S58"/>
    <mergeCell ref="B59:J59"/>
    <mergeCell ref="B66:R66"/>
    <mergeCell ref="S66:U66"/>
    <mergeCell ref="V66:X66"/>
    <mergeCell ref="Y66:AA66"/>
    <mergeCell ref="B67:R67"/>
    <mergeCell ref="S67:U67"/>
    <mergeCell ref="V67:X67"/>
    <mergeCell ref="Y67:AA67"/>
    <mergeCell ref="B68:R68"/>
    <mergeCell ref="S68:U68"/>
    <mergeCell ref="V68:X68"/>
    <mergeCell ref="Y68:AA68"/>
    <mergeCell ref="B69:R69"/>
    <mergeCell ref="S69:U69"/>
    <mergeCell ref="V69:X69"/>
    <mergeCell ref="Y69:AA69"/>
    <mergeCell ref="B70:R70"/>
    <mergeCell ref="S70:U70"/>
    <mergeCell ref="V70:X70"/>
    <mergeCell ref="Y70:AA70"/>
    <mergeCell ref="B71:R71"/>
    <mergeCell ref="S71:U71"/>
    <mergeCell ref="V71:X71"/>
    <mergeCell ref="Y71:AA71"/>
    <mergeCell ref="B72:R72"/>
    <mergeCell ref="S72:U72"/>
    <mergeCell ref="V72:X72"/>
    <mergeCell ref="Y72:AA72"/>
    <mergeCell ref="B73:R73"/>
    <mergeCell ref="S73:U73"/>
    <mergeCell ref="V73:X73"/>
    <mergeCell ref="Y73:AA73"/>
    <mergeCell ref="B74:R74"/>
    <mergeCell ref="S74:U74"/>
    <mergeCell ref="V74:X74"/>
    <mergeCell ref="Y74:AA74"/>
    <mergeCell ref="B75:R75"/>
    <mergeCell ref="S75:U75"/>
    <mergeCell ref="V75:X75"/>
    <mergeCell ref="Y75:AA75"/>
    <mergeCell ref="B76:R76"/>
    <mergeCell ref="S76:U76"/>
    <mergeCell ref="V76:X76"/>
    <mergeCell ref="Y76:AA76"/>
    <mergeCell ref="B77:R77"/>
    <mergeCell ref="S77:U77"/>
    <mergeCell ref="V77:X77"/>
    <mergeCell ref="Y77:AA77"/>
    <mergeCell ref="B78:R78"/>
    <mergeCell ref="S78:U78"/>
    <mergeCell ref="V78:X78"/>
    <mergeCell ref="Y78:AA78"/>
    <mergeCell ref="B79:R79"/>
    <mergeCell ref="S79:U79"/>
    <mergeCell ref="V79:X79"/>
    <mergeCell ref="Y79:AA79"/>
    <mergeCell ref="B80:R80"/>
    <mergeCell ref="S80:U80"/>
    <mergeCell ref="V80:X80"/>
    <mergeCell ref="Y80:AA80"/>
    <mergeCell ref="B81:R81"/>
    <mergeCell ref="S81:U81"/>
    <mergeCell ref="V81:X81"/>
    <mergeCell ref="Y81:AA81"/>
    <mergeCell ref="B84:AA84"/>
    <mergeCell ref="B86:U86"/>
    <mergeCell ref="V86:Z86"/>
    <mergeCell ref="B87:U87"/>
    <mergeCell ref="V87:Z87"/>
    <mergeCell ref="B82:R82"/>
    <mergeCell ref="S82:U82"/>
    <mergeCell ref="V82:X82"/>
    <mergeCell ref="Y82:AA82"/>
    <mergeCell ref="V88:Z88"/>
    <mergeCell ref="B89:U89"/>
    <mergeCell ref="V89:Z89"/>
    <mergeCell ref="B90:M90"/>
    <mergeCell ref="N90:U90"/>
    <mergeCell ref="V90:Z90"/>
    <mergeCell ref="V91:Z91"/>
    <mergeCell ref="B92:U92"/>
    <mergeCell ref="V92:Z92"/>
    <mergeCell ref="B93:M93"/>
    <mergeCell ref="N93:U93"/>
    <mergeCell ref="V93:Z93"/>
    <mergeCell ref="V46:Z46"/>
    <mergeCell ref="N46:U46"/>
    <mergeCell ref="B46:M46"/>
    <mergeCell ref="V43:Z43"/>
    <mergeCell ref="V44:Z44"/>
    <mergeCell ref="V45:Z45"/>
    <mergeCell ref="V41:Z41"/>
    <mergeCell ref="B42:U42"/>
    <mergeCell ref="V42:Z42"/>
    <mergeCell ref="B37:AA37"/>
    <mergeCell ref="B39:U39"/>
    <mergeCell ref="T13:Z14"/>
    <mergeCell ref="K14:Q14"/>
    <mergeCell ref="B40:U40"/>
    <mergeCell ref="V40:Z40"/>
    <mergeCell ref="V39:Z39"/>
    <mergeCell ref="B11:J11"/>
    <mergeCell ref="B12:J12"/>
    <mergeCell ref="B13:J13"/>
    <mergeCell ref="B14:J14"/>
    <mergeCell ref="B34:R34"/>
    <mergeCell ref="K12:Q12"/>
    <mergeCell ref="K13:Q13"/>
    <mergeCell ref="K11:S11"/>
    <mergeCell ref="B29:R29"/>
    <mergeCell ref="S29:U29"/>
    <mergeCell ref="B8:J8"/>
    <mergeCell ref="K8:AA8"/>
    <mergeCell ref="B9:J9"/>
    <mergeCell ref="K9:AA9"/>
    <mergeCell ref="B10:J10"/>
    <mergeCell ref="K10:AA10"/>
    <mergeCell ref="V35:X35"/>
    <mergeCell ref="Y35:AA35"/>
    <mergeCell ref="B32:R32"/>
    <mergeCell ref="S32:U32"/>
    <mergeCell ref="V32:X32"/>
    <mergeCell ref="Y32:AA32"/>
    <mergeCell ref="S34:U34"/>
    <mergeCell ref="V34:X34"/>
    <mergeCell ref="Y34:AA34"/>
    <mergeCell ref="S33:U33"/>
    <mergeCell ref="V29:X29"/>
    <mergeCell ref="Y29:AA29"/>
    <mergeCell ref="V33:X33"/>
    <mergeCell ref="Y33:AA33"/>
    <mergeCell ref="S30:U30"/>
    <mergeCell ref="V30:X30"/>
    <mergeCell ref="Y30:AA30"/>
    <mergeCell ref="S31:U31"/>
    <mergeCell ref="V31:X31"/>
    <mergeCell ref="Y31:AA31"/>
    <mergeCell ref="B27:R27"/>
    <mergeCell ref="S27:U27"/>
    <mergeCell ref="V27:X27"/>
    <mergeCell ref="Y27:AA27"/>
    <mergeCell ref="B28:R28"/>
    <mergeCell ref="S28:U28"/>
    <mergeCell ref="V28:X28"/>
    <mergeCell ref="Y28:AA28"/>
    <mergeCell ref="S25:U25"/>
    <mergeCell ref="V25:X25"/>
    <mergeCell ref="Y25:AA25"/>
    <mergeCell ref="B26:R26"/>
    <mergeCell ref="S26:U26"/>
    <mergeCell ref="V26:X26"/>
    <mergeCell ref="Y26:AA26"/>
    <mergeCell ref="B25:R25"/>
    <mergeCell ref="S23:U23"/>
    <mergeCell ref="V23:X23"/>
    <mergeCell ref="Y23:AA23"/>
    <mergeCell ref="S24:U24"/>
    <mergeCell ref="V24:X24"/>
    <mergeCell ref="Y24:AA24"/>
    <mergeCell ref="V19:X19"/>
    <mergeCell ref="Y19:AA19"/>
    <mergeCell ref="S21:U21"/>
    <mergeCell ref="V21:X21"/>
    <mergeCell ref="Y21:AA21"/>
    <mergeCell ref="V22:X22"/>
    <mergeCell ref="Y22:AA22"/>
    <mergeCell ref="B2:AA2"/>
    <mergeCell ref="B4:AA4"/>
    <mergeCell ref="B6:AA6"/>
    <mergeCell ref="Y20:AA20"/>
    <mergeCell ref="V20:X20"/>
    <mergeCell ref="S20:U20"/>
    <mergeCell ref="B20:R20"/>
    <mergeCell ref="B17:R17"/>
    <mergeCell ref="B19:R19"/>
    <mergeCell ref="S19:U19"/>
    <mergeCell ref="B23:R23"/>
    <mergeCell ref="B21:R21"/>
    <mergeCell ref="N43:U43"/>
    <mergeCell ref="N44:U44"/>
    <mergeCell ref="B45:U45"/>
    <mergeCell ref="B43:M43"/>
    <mergeCell ref="B44:M44"/>
    <mergeCell ref="B22:R22"/>
    <mergeCell ref="S22:U22"/>
    <mergeCell ref="B24:R24"/>
    <mergeCell ref="B64:R64"/>
    <mergeCell ref="B31:R31"/>
    <mergeCell ref="B30:R30"/>
    <mergeCell ref="B33:R33"/>
    <mergeCell ref="B91:M91"/>
    <mergeCell ref="N91:U91"/>
    <mergeCell ref="B88:U88"/>
    <mergeCell ref="B35:R35"/>
    <mergeCell ref="S35:U35"/>
    <mergeCell ref="B41:U41"/>
  </mergeCells>
  <conditionalFormatting sqref="K11 T11:AA11">
    <cfRule type="cellIs" priority="88" dxfId="0" operator="equal" stopIfTrue="1">
      <formula>"Choisissez un continent"</formula>
    </cfRule>
  </conditionalFormatting>
  <conditionalFormatting sqref="K12 R12:S12 AA12">
    <cfRule type="cellIs" priority="87" dxfId="0" operator="equal" stopIfTrue="1">
      <formula>"Choisissez Oui ou Non"</formula>
    </cfRule>
  </conditionalFormatting>
  <conditionalFormatting sqref="S21:U21">
    <cfRule type="cellIs" priority="84" dxfId="0" operator="equal" stopIfTrue="1">
      <formula>"Répondez à Q4 ci-haut"</formula>
    </cfRule>
  </conditionalFormatting>
  <conditionalFormatting sqref="S29:U29">
    <cfRule type="cellIs" priority="83" dxfId="0" operator="equal" stopIfTrue="1">
      <formula>"Répondez à Q10 ci-haut"</formula>
    </cfRule>
  </conditionalFormatting>
  <conditionalFormatting sqref="S30:U30">
    <cfRule type="cellIs" priority="82" dxfId="0" operator="equal" stopIfTrue="1">
      <formula>"Répondez à Q5 ci-haut"</formula>
    </cfRule>
  </conditionalFormatting>
  <conditionalFormatting sqref="S31:U31">
    <cfRule type="cellIs" priority="81" dxfId="0" operator="equal" stopIfTrue="1">
      <formula>"Répondez à Q4 ci-haut"</formula>
    </cfRule>
  </conditionalFormatting>
  <conditionalFormatting sqref="N46:U46">
    <cfRule type="cellIs" priority="79" dxfId="0" operator="equal" stopIfTrue="1">
      <formula>"N'ÉGALENT PAS le coût total du projet"</formula>
    </cfRule>
  </conditionalFormatting>
  <conditionalFormatting sqref="N43:U43">
    <cfRule type="cellIs" priority="78" dxfId="0" operator="equal" stopIfTrue="1">
      <formula>"ATTENTION: vos sources de financement"</formula>
    </cfRule>
  </conditionalFormatting>
  <conditionalFormatting sqref="N44:U44">
    <cfRule type="cellIs" priority="77" dxfId="0" operator="equal" stopIfTrue="1">
      <formula>"N'ÉGALENT PAS le coût total réel du projet"</formula>
    </cfRule>
  </conditionalFormatting>
  <conditionalFormatting sqref="K58 T58:AA58">
    <cfRule type="cellIs" priority="36" dxfId="0" operator="equal" stopIfTrue="1">
      <formula>"Choisissez un continent"</formula>
    </cfRule>
  </conditionalFormatting>
  <conditionalFormatting sqref="K59 R59:S59 AA59">
    <cfRule type="cellIs" priority="35" dxfId="0" operator="equal" stopIfTrue="1">
      <formula>"Choisissez Oui ou Non"</formula>
    </cfRule>
  </conditionalFormatting>
  <conditionalFormatting sqref="S68:U68">
    <cfRule type="cellIs" priority="34" dxfId="0" operator="equal" stopIfTrue="1">
      <formula>"Répondez à Q4 ci-haut"</formula>
    </cfRule>
  </conditionalFormatting>
  <conditionalFormatting sqref="S76:U76">
    <cfRule type="cellIs" priority="33" dxfId="0" operator="equal" stopIfTrue="1">
      <formula>"Répondez à Q10 ci-haut"</formula>
    </cfRule>
  </conditionalFormatting>
  <conditionalFormatting sqref="S77:U77">
    <cfRule type="cellIs" priority="32" dxfId="0" operator="equal" stopIfTrue="1">
      <formula>"Répondez à Q5 ci-haut"</formula>
    </cfRule>
  </conditionalFormatting>
  <conditionalFormatting sqref="S78:U78">
    <cfRule type="cellIs" priority="31" dxfId="0" operator="equal" stopIfTrue="1">
      <formula>"Répondez à Q4 ci-haut"</formula>
    </cfRule>
  </conditionalFormatting>
  <conditionalFormatting sqref="N93:U93">
    <cfRule type="cellIs" priority="30" dxfId="0" operator="equal" stopIfTrue="1">
      <formula>"N'ÉGALENT PAS le coût total du projet"</formula>
    </cfRule>
  </conditionalFormatting>
  <conditionalFormatting sqref="N90:U90">
    <cfRule type="cellIs" priority="29" dxfId="0" operator="equal" stopIfTrue="1">
      <formula>"ATTENTION: vos sources de financement"</formula>
    </cfRule>
  </conditionalFormatting>
  <conditionalFormatting sqref="N91:U91">
    <cfRule type="cellIs" priority="28" dxfId="0" operator="equal" stopIfTrue="1">
      <formula>"N'ÉGALENT PAS le coût total réel du projet"</formula>
    </cfRule>
  </conditionalFormatting>
  <conditionalFormatting sqref="K105 T105:AA105">
    <cfRule type="cellIs" priority="27" dxfId="0" operator="equal" stopIfTrue="1">
      <formula>"Choisissez un continent"</formula>
    </cfRule>
  </conditionalFormatting>
  <conditionalFormatting sqref="K106 R106:S106 AA106">
    <cfRule type="cellIs" priority="26" dxfId="0" operator="equal" stopIfTrue="1">
      <formula>"Choisissez Oui ou Non"</formula>
    </cfRule>
  </conditionalFormatting>
  <conditionalFormatting sqref="S115:U115">
    <cfRule type="cellIs" priority="25" dxfId="0" operator="equal" stopIfTrue="1">
      <formula>"Répondez à Q4 ci-haut"</formula>
    </cfRule>
  </conditionalFormatting>
  <conditionalFormatting sqref="S123:U123">
    <cfRule type="cellIs" priority="24" dxfId="0" operator="equal" stopIfTrue="1">
      <formula>"Répondez à Q10 ci-haut"</formula>
    </cfRule>
  </conditionalFormatting>
  <conditionalFormatting sqref="S124:U124">
    <cfRule type="cellIs" priority="23" dxfId="0" operator="equal" stopIfTrue="1">
      <formula>"Répondez à Q5 ci-haut"</formula>
    </cfRule>
  </conditionalFormatting>
  <conditionalFormatting sqref="S125:U125">
    <cfRule type="cellIs" priority="22" dxfId="0" operator="equal" stopIfTrue="1">
      <formula>"Répondez à Q4 ci-haut"</formula>
    </cfRule>
  </conditionalFormatting>
  <conditionalFormatting sqref="N140:U140">
    <cfRule type="cellIs" priority="21" dxfId="0" operator="equal" stopIfTrue="1">
      <formula>"N'ÉGALENT PAS le coût total du projet"</formula>
    </cfRule>
  </conditionalFormatting>
  <conditionalFormatting sqref="N137:U137">
    <cfRule type="cellIs" priority="20" dxfId="0" operator="equal" stopIfTrue="1">
      <formula>"ATTENTION: vos sources de financement"</formula>
    </cfRule>
  </conditionalFormatting>
  <conditionalFormatting sqref="N138:U138">
    <cfRule type="cellIs" priority="19" dxfId="0" operator="equal" stopIfTrue="1">
      <formula>"N'ÉGALENT PAS le coût total réel du projet"</formula>
    </cfRule>
  </conditionalFormatting>
  <conditionalFormatting sqref="K152 T152:AA152">
    <cfRule type="cellIs" priority="18" dxfId="0" operator="equal" stopIfTrue="1">
      <formula>"Choisissez un continent"</formula>
    </cfRule>
  </conditionalFormatting>
  <conditionalFormatting sqref="K153 R153:S153 AA153">
    <cfRule type="cellIs" priority="17" dxfId="0" operator="equal" stopIfTrue="1">
      <formula>"Choisissez Oui ou Non"</formula>
    </cfRule>
  </conditionalFormatting>
  <conditionalFormatting sqref="S162:U162">
    <cfRule type="cellIs" priority="16" dxfId="0" operator="equal" stopIfTrue="1">
      <formula>"Répondez à Q4 ci-haut"</formula>
    </cfRule>
  </conditionalFormatting>
  <conditionalFormatting sqref="S170:U170">
    <cfRule type="cellIs" priority="15" dxfId="0" operator="equal" stopIfTrue="1">
      <formula>"Répondez à Q10 ci-haut"</formula>
    </cfRule>
  </conditionalFormatting>
  <conditionalFormatting sqref="S171:U171">
    <cfRule type="cellIs" priority="14" dxfId="0" operator="equal" stopIfTrue="1">
      <formula>"Répondez à Q5 ci-haut"</formula>
    </cfRule>
  </conditionalFormatting>
  <conditionalFormatting sqref="S172:U172">
    <cfRule type="cellIs" priority="13" dxfId="0" operator="equal" stopIfTrue="1">
      <formula>"Répondez à Q4 ci-haut"</formula>
    </cfRule>
  </conditionalFormatting>
  <conditionalFormatting sqref="N187:U187">
    <cfRule type="cellIs" priority="12" dxfId="0" operator="equal" stopIfTrue="1">
      <formula>"N'ÉGALENT PAS le coût total du projet"</formula>
    </cfRule>
  </conditionalFormatting>
  <conditionalFormatting sqref="N184:U184">
    <cfRule type="cellIs" priority="11" dxfId="0" operator="equal" stopIfTrue="1">
      <formula>"ATTENTION: vos sources de financement"</formula>
    </cfRule>
  </conditionalFormatting>
  <conditionalFormatting sqref="N185:U185">
    <cfRule type="cellIs" priority="10" dxfId="0" operator="equal" stopIfTrue="1">
      <formula>"N'ÉGALENT PAS le coût total réel du projet"</formula>
    </cfRule>
  </conditionalFormatting>
  <conditionalFormatting sqref="K199 T199:AA199">
    <cfRule type="cellIs" priority="9" dxfId="0" operator="equal" stopIfTrue="1">
      <formula>"Choisissez un continent"</formula>
    </cfRule>
  </conditionalFormatting>
  <conditionalFormatting sqref="K200 R200:S200 AA200">
    <cfRule type="cellIs" priority="8" dxfId="0" operator="equal" stopIfTrue="1">
      <formula>"Choisissez Oui ou Non"</formula>
    </cfRule>
  </conditionalFormatting>
  <conditionalFormatting sqref="S209:U209">
    <cfRule type="cellIs" priority="7" dxfId="0" operator="equal" stopIfTrue="1">
      <formula>"Répondez à Q4 ci-haut"</formula>
    </cfRule>
  </conditionalFormatting>
  <conditionalFormatting sqref="S217:U217">
    <cfRule type="cellIs" priority="6" dxfId="0" operator="equal" stopIfTrue="1">
      <formula>"Répondez à Q10 ci-haut"</formula>
    </cfRule>
  </conditionalFormatting>
  <conditionalFormatting sqref="S218:U218">
    <cfRule type="cellIs" priority="5" dxfId="0" operator="equal" stopIfTrue="1">
      <formula>"Répondez à Q5 ci-haut"</formula>
    </cfRule>
  </conditionalFormatting>
  <conditionalFormatting sqref="S219:U219">
    <cfRule type="cellIs" priority="4" dxfId="0" operator="equal" stopIfTrue="1">
      <formula>"Répondez à Q4 ci-haut"</formula>
    </cfRule>
  </conditionalFormatting>
  <conditionalFormatting sqref="N234:U234">
    <cfRule type="cellIs" priority="3" dxfId="0" operator="equal" stopIfTrue="1">
      <formula>"N'ÉGALENT PAS le coût total du projet"</formula>
    </cfRule>
  </conditionalFormatting>
  <conditionalFormatting sqref="N231:U231">
    <cfRule type="cellIs" priority="2" dxfId="0" operator="equal" stopIfTrue="1">
      <formula>"ATTENTION: vos sources de financement"</formula>
    </cfRule>
  </conditionalFormatting>
  <conditionalFormatting sqref="N232:U232">
    <cfRule type="cellIs" priority="1" dxfId="0" operator="equal" stopIfTrue="1">
      <formula>"N'ÉGALENT PAS le coût total réel du projet"</formula>
    </cfRule>
  </conditionalFormatting>
  <dataValidations count="4">
    <dataValidation type="list" allowBlank="1" showInputMessage="1" showErrorMessage="1" prompt="Choisissez un continent" sqref="K11 T11:AA11 K152 T152:AA152 K58 T58:AA58 K105 T105:AA105 K199 T199:AA199">
      <formula1>"Choisissez un continent,Afrique, Moyen-Orient et Asie-Pacifique,Amérique latine,Antilles et Mexique"</formula1>
    </dataValidation>
    <dataValidation type="list" allowBlank="1" showInputMessage="1" showErrorMessage="1" prompt="Choisissez Oui ou Non" sqref="K12 AA153 AA12 R12:S12 AA59 R59:S59 AA106 R106:S106 R153:S153 K59 K106 K153 K200 AA200 R200:S200">
      <formula1>"Choisissez Oui ou Non,Oui,Non"</formula1>
    </dataValidation>
    <dataValidation type="whole" allowBlank="1" showInputMessage="1" showErrorMessage="1" prompt="Inscrivez la durée du séjour terrain prévue initialement pour ce projet  (entre 56 et 75 jours)" sqref="K154 K13 AA13 K107 AA154 K60 AA60 AA107 R107:S107 R13:S13 R154:S154 R60:S60 K201 AA201 R201:S201">
      <formula1>56</formula1>
      <formula2>75</formula2>
    </dataValidation>
    <dataValidation type="whole" allowBlank="1" showInputMessage="1" showErrorMessage="1" prompt="Inscrivez le nombre prévu de participants pour lesquels un financement QSF a été accordé initialement (entre 6 et 10)" sqref="K14:Q14 K155:Q155 K61:Q61 K108:Q108 K202:Q202">
      <formula1>6</formula1>
      <formula2>10</formula2>
    </dataValidation>
  </dataValidations>
  <printOptions/>
  <pageMargins left="0.2362204724409449" right="0.2362204724409449" top="0.2362204724409449" bottom="0.2362204724409449" header="0.31496062992125984" footer="0.31496062992125984"/>
  <pageSetup horizontalDpi="600" verticalDpi="600" orientation="portrait" r:id="rId1"/>
  <rowBreaks count="4" manualBreakCount="4">
    <brk id="47" max="255" man="1"/>
    <brk id="94" max="255" man="1"/>
    <brk id="141" max="255" man="1"/>
    <brk id="18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204"/>
  <sheetViews>
    <sheetView zoomScalePageLayoutView="0" workbookViewId="0" topLeftCell="A176">
      <selection activeCell="B152" sqref="B152:R152"/>
    </sheetView>
  </sheetViews>
  <sheetFormatPr defaultColWidth="11.421875" defaultRowHeight="12.75"/>
  <cols>
    <col min="1" max="1" width="0.71875" style="27" customWidth="1"/>
    <col min="2" max="3" width="3.7109375" style="27" customWidth="1"/>
    <col min="4" max="4" width="5.140625" style="27" customWidth="1"/>
    <col min="5" max="5" width="4.28125" style="27" customWidth="1"/>
    <col min="6" max="6" width="5.140625" style="27" customWidth="1"/>
    <col min="7" max="8" width="6.00390625" style="27" customWidth="1"/>
    <col min="9" max="9" width="6.28125" style="27" customWidth="1"/>
    <col min="10" max="10" width="4.7109375" style="27" customWidth="1"/>
    <col min="11" max="11" width="2.00390625" style="27" customWidth="1"/>
    <col min="12" max="12" width="2.421875" style="27" customWidth="1"/>
    <col min="13" max="13" width="2.57421875" style="27" customWidth="1"/>
    <col min="14" max="14" width="2.140625" style="27" customWidth="1"/>
    <col min="15" max="16" width="2.8515625" style="27" customWidth="1"/>
    <col min="17" max="17" width="3.7109375" style="27" customWidth="1"/>
    <col min="18" max="18" width="6.00390625" style="27" customWidth="1"/>
    <col min="19" max="19" width="3.7109375" style="27" customWidth="1"/>
    <col min="20" max="20" width="4.421875" style="27" customWidth="1"/>
    <col min="21" max="21" width="4.8515625" style="27" customWidth="1"/>
    <col min="22" max="22" width="3.7109375" style="27" customWidth="1"/>
    <col min="23" max="23" width="3.140625" style="27" customWidth="1"/>
    <col min="24" max="24" width="3.57421875" style="27" customWidth="1"/>
    <col min="25" max="26" width="3.7109375" style="27" customWidth="1"/>
    <col min="27" max="27" width="2.28125" style="27" customWidth="1"/>
    <col min="28" max="28" width="0.9921875" style="27" customWidth="1"/>
    <col min="29" max="16384" width="11.421875" style="27" customWidth="1"/>
  </cols>
  <sheetData>
    <row r="1" spans="1:27" ht="6.7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</row>
    <row r="2" spans="1:28" ht="13.5">
      <c r="A2" s="30"/>
      <c r="B2" s="57" t="str">
        <f>CONCATENATE("PRÉVISIONS BUDGÉTAIRES  ",Données!A4)</f>
        <v>PRÉVISIONS BUDGÉTAIRES  2017-2018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9"/>
      <c r="AB2" s="28"/>
    </row>
    <row r="3" spans="1:27" ht="4.5" customHeight="1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</row>
    <row r="4" spans="1:27" ht="13.5">
      <c r="A4" s="30"/>
      <c r="B4" s="57" t="s">
        <v>35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9"/>
    </row>
    <row r="5" spans="1:27" ht="4.5" customHeight="1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</row>
    <row r="6" spans="1:27" ht="13.5">
      <c r="A6" s="30"/>
      <c r="B6" s="57" t="s">
        <v>19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9"/>
    </row>
    <row r="7" spans="1:27" ht="7.5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</row>
    <row r="8" spans="1:27" ht="13.5">
      <c r="A8" s="30"/>
      <c r="B8" s="68" t="s">
        <v>60</v>
      </c>
      <c r="C8" s="68"/>
      <c r="D8" s="68"/>
      <c r="E8" s="68"/>
      <c r="F8" s="68"/>
      <c r="G8" s="68"/>
      <c r="H8" s="68"/>
      <c r="I8" s="68"/>
      <c r="J8" s="68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</row>
    <row r="9" spans="1:27" ht="13.5">
      <c r="A9" s="30"/>
      <c r="B9" s="68" t="s">
        <v>61</v>
      </c>
      <c r="C9" s="68"/>
      <c r="D9" s="68"/>
      <c r="E9" s="68"/>
      <c r="F9" s="68"/>
      <c r="G9" s="68"/>
      <c r="H9" s="68"/>
      <c r="I9" s="68"/>
      <c r="J9" s="68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</row>
    <row r="10" spans="1:27" ht="13.5">
      <c r="A10" s="30"/>
      <c r="B10" s="68" t="s">
        <v>62</v>
      </c>
      <c r="C10" s="68"/>
      <c r="D10" s="68"/>
      <c r="E10" s="68"/>
      <c r="F10" s="68"/>
      <c r="G10" s="68"/>
      <c r="H10" s="68"/>
      <c r="I10" s="68"/>
      <c r="J10" s="68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</row>
    <row r="11" spans="1:27" ht="13.5" customHeight="1">
      <c r="A11" s="30"/>
      <c r="B11" s="68" t="s">
        <v>63</v>
      </c>
      <c r="C11" s="68"/>
      <c r="D11" s="68"/>
      <c r="E11" s="68"/>
      <c r="F11" s="68"/>
      <c r="G11" s="68"/>
      <c r="H11" s="68"/>
      <c r="I11" s="68"/>
      <c r="J11" s="68"/>
      <c r="K11" s="74"/>
      <c r="L11" s="74"/>
      <c r="M11" s="74"/>
      <c r="N11" s="74"/>
      <c r="O11" s="74"/>
      <c r="P11" s="74"/>
      <c r="Q11" s="74"/>
      <c r="R11" s="74"/>
      <c r="S11" s="74"/>
      <c r="T11" s="30"/>
      <c r="U11" s="30"/>
      <c r="V11" s="30"/>
      <c r="W11" s="30"/>
      <c r="X11" s="30"/>
      <c r="Y11" s="30"/>
      <c r="Z11" s="30"/>
      <c r="AA11" s="30"/>
    </row>
    <row r="12" spans="1:27" ht="13.5">
      <c r="A12" s="30"/>
      <c r="B12" s="68" t="s">
        <v>65</v>
      </c>
      <c r="C12" s="68"/>
      <c r="D12" s="68"/>
      <c r="E12" s="68"/>
      <c r="F12" s="68"/>
      <c r="G12" s="68"/>
      <c r="H12" s="68"/>
      <c r="I12" s="68"/>
      <c r="J12" s="68"/>
      <c r="K12" s="74"/>
      <c r="L12" s="74"/>
      <c r="M12" s="74"/>
      <c r="N12" s="74"/>
      <c r="O12" s="74"/>
      <c r="P12" s="74"/>
      <c r="Q12" s="74"/>
      <c r="R12" s="30"/>
      <c r="S12" s="30"/>
      <c r="T12" s="30"/>
      <c r="U12" s="91" t="s">
        <v>14</v>
      </c>
      <c r="V12" s="91"/>
      <c r="W12" s="91"/>
      <c r="X12" s="91"/>
      <c r="Y12" s="91"/>
      <c r="Z12" s="91"/>
      <c r="AA12" s="91"/>
    </row>
    <row r="13" spans="1:27" ht="18" customHeight="1">
      <c r="A13" s="30"/>
      <c r="B13" s="68" t="s">
        <v>69</v>
      </c>
      <c r="C13" s="68"/>
      <c r="D13" s="68"/>
      <c r="E13" s="68"/>
      <c r="F13" s="68"/>
      <c r="G13" s="68"/>
      <c r="H13" s="68"/>
      <c r="I13" s="68"/>
      <c r="J13" s="68"/>
      <c r="K13" s="74"/>
      <c r="L13" s="74"/>
      <c r="M13" s="74"/>
      <c r="N13" s="74"/>
      <c r="O13" s="74"/>
      <c r="P13" s="74"/>
      <c r="Q13" s="74"/>
      <c r="R13" s="32"/>
      <c r="S13" s="33"/>
      <c r="U13" s="91"/>
      <c r="V13" s="91"/>
      <c r="W13" s="91"/>
      <c r="X13" s="91"/>
      <c r="Y13" s="91"/>
      <c r="Z13" s="91"/>
      <c r="AA13" s="91"/>
    </row>
    <row r="14" spans="1:27" ht="8.25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AA14" s="30"/>
    </row>
    <row r="15" spans="1:27" ht="13.5">
      <c r="A15" s="30"/>
      <c r="B15" s="34" t="s">
        <v>1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0"/>
      <c r="AA15" s="30"/>
    </row>
    <row r="16" spans="1:27" ht="5.25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</row>
    <row r="17" spans="2:27" ht="29.25" customHeight="1">
      <c r="B17" s="92" t="s">
        <v>67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64" t="s">
        <v>48</v>
      </c>
      <c r="T17" s="64"/>
      <c r="U17" s="64"/>
      <c r="V17" s="64" t="s">
        <v>36</v>
      </c>
      <c r="W17" s="64"/>
      <c r="X17" s="64"/>
      <c r="Y17" s="64" t="s">
        <v>37</v>
      </c>
      <c r="Z17" s="64"/>
      <c r="AA17" s="65"/>
    </row>
    <row r="18" spans="2:27" ht="41.25" customHeight="1">
      <c r="B18" s="35" t="s">
        <v>70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7"/>
      <c r="S18" s="56">
        <f>1000*K13</f>
        <v>0</v>
      </c>
      <c r="T18" s="56"/>
      <c r="U18" s="56"/>
      <c r="V18" s="60"/>
      <c r="W18" s="60"/>
      <c r="X18" s="60"/>
      <c r="Y18" s="56">
        <f>S18-V18</f>
        <v>0</v>
      </c>
      <c r="Z18" s="56"/>
      <c r="AA18" s="56"/>
    </row>
    <row r="19" spans="2:27" ht="28.5" customHeight="1">
      <c r="B19" s="50" t="s">
        <v>58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7"/>
      <c r="S19" s="56">
        <f>IF(K11="Afrique, Moyen-Orient et Asie-Pacifique",2400,IF(K11="Amérique latine",1700,IF(K11="Antilles et Mexique",1000,IF(K11="Choisissez un continent","Répondez à Q4 ci-haut"))))*K13</f>
        <v>0</v>
      </c>
      <c r="T19" s="56"/>
      <c r="U19" s="56"/>
      <c r="V19" s="60"/>
      <c r="W19" s="60"/>
      <c r="X19" s="60"/>
      <c r="Y19" s="56">
        <f aca="true" t="shared" si="0" ref="Y19:Y29">S19-V19</f>
        <v>0</v>
      </c>
      <c r="Z19" s="56"/>
      <c r="AA19" s="56"/>
    </row>
    <row r="20" spans="2:27" ht="25.5" customHeight="1">
      <c r="B20" s="35" t="s">
        <v>71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7"/>
      <c r="S20" s="56">
        <f>350*K13</f>
        <v>0</v>
      </c>
      <c r="T20" s="56"/>
      <c r="U20" s="56"/>
      <c r="V20" s="60"/>
      <c r="W20" s="60"/>
      <c r="X20" s="60"/>
      <c r="Y20" s="56">
        <f t="shared" si="0"/>
        <v>0</v>
      </c>
      <c r="Z20" s="56"/>
      <c r="AA20" s="56"/>
    </row>
    <row r="21" spans="2:27" ht="27.75" customHeight="1">
      <c r="B21" s="35" t="s">
        <v>72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7"/>
      <c r="S21" s="56">
        <f>300*K13</f>
        <v>0</v>
      </c>
      <c r="T21" s="56"/>
      <c r="U21" s="56"/>
      <c r="V21" s="60"/>
      <c r="W21" s="60"/>
      <c r="X21" s="60"/>
      <c r="Y21" s="56">
        <f t="shared" si="0"/>
        <v>0</v>
      </c>
      <c r="Z21" s="56"/>
      <c r="AA21" s="56"/>
    </row>
    <row r="22" spans="2:27" ht="25.5" customHeight="1">
      <c r="B22" s="35" t="s">
        <v>73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7"/>
      <c r="S22" s="56">
        <f>15*K12*K13</f>
        <v>0</v>
      </c>
      <c r="T22" s="56"/>
      <c r="U22" s="56"/>
      <c r="V22" s="60"/>
      <c r="W22" s="60"/>
      <c r="X22" s="60"/>
      <c r="Y22" s="56">
        <f t="shared" si="0"/>
        <v>0</v>
      </c>
      <c r="Z22" s="56"/>
      <c r="AA22" s="56"/>
    </row>
    <row r="23" spans="2:27" ht="27.75" customHeight="1">
      <c r="B23" s="35" t="s">
        <v>68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  <c r="S23" s="56">
        <f>20*K12*K13</f>
        <v>0</v>
      </c>
      <c r="T23" s="56"/>
      <c r="U23" s="56"/>
      <c r="V23" s="60"/>
      <c r="W23" s="60"/>
      <c r="X23" s="60"/>
      <c r="Y23" s="56">
        <f t="shared" si="0"/>
        <v>0</v>
      </c>
      <c r="Z23" s="56"/>
      <c r="AA23" s="56"/>
    </row>
    <row r="24" spans="2:27" ht="26.25" customHeight="1">
      <c r="B24" s="35" t="s">
        <v>74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7"/>
      <c r="S24" s="56">
        <f>10*K12*K13</f>
        <v>0</v>
      </c>
      <c r="T24" s="56"/>
      <c r="U24" s="56"/>
      <c r="V24" s="60"/>
      <c r="W24" s="60"/>
      <c r="X24" s="60"/>
      <c r="Y24" s="56">
        <f t="shared" si="0"/>
        <v>0</v>
      </c>
      <c r="Z24" s="56"/>
      <c r="AA24" s="56"/>
    </row>
    <row r="25" spans="2:27" ht="13.5">
      <c r="B25" s="38" t="s">
        <v>45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40"/>
      <c r="S25" s="56">
        <v>0</v>
      </c>
      <c r="T25" s="56"/>
      <c r="U25" s="56"/>
      <c r="V25" s="60"/>
      <c r="W25" s="60"/>
      <c r="X25" s="60"/>
      <c r="Y25" s="56">
        <f t="shared" si="0"/>
        <v>0</v>
      </c>
      <c r="Z25" s="56"/>
      <c r="AA25" s="56"/>
    </row>
    <row r="26" spans="2:27" ht="13.5">
      <c r="B26" s="38" t="s">
        <v>45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40"/>
      <c r="S26" s="56">
        <v>0</v>
      </c>
      <c r="T26" s="56"/>
      <c r="U26" s="56"/>
      <c r="V26" s="60"/>
      <c r="W26" s="60"/>
      <c r="X26" s="60"/>
      <c r="Y26" s="56">
        <f>S26-V26</f>
        <v>0</v>
      </c>
      <c r="Z26" s="56"/>
      <c r="AA26" s="56"/>
    </row>
    <row r="27" spans="2:27" ht="13.5">
      <c r="B27" s="38" t="s">
        <v>45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40"/>
      <c r="S27" s="56">
        <v>0</v>
      </c>
      <c r="T27" s="56"/>
      <c r="U27" s="56"/>
      <c r="V27" s="60"/>
      <c r="W27" s="60"/>
      <c r="X27" s="60"/>
      <c r="Y27" s="56">
        <f>S27-V27</f>
        <v>0</v>
      </c>
      <c r="Z27" s="56"/>
      <c r="AA27" s="56"/>
    </row>
    <row r="28" spans="2:27" ht="13.5">
      <c r="B28" s="38" t="s">
        <v>45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40"/>
      <c r="S28" s="56">
        <v>0</v>
      </c>
      <c r="T28" s="56"/>
      <c r="U28" s="56"/>
      <c r="V28" s="60"/>
      <c r="W28" s="60"/>
      <c r="X28" s="60"/>
      <c r="Y28" s="56">
        <f t="shared" si="0"/>
        <v>0</v>
      </c>
      <c r="Z28" s="56"/>
      <c r="AA28" s="56"/>
    </row>
    <row r="29" spans="2:27" ht="27" customHeight="1" thickBot="1">
      <c r="B29" s="94" t="s">
        <v>59</v>
      </c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6"/>
      <c r="S29" s="66">
        <f>SUM(S18:U28)*0.08</f>
        <v>0</v>
      </c>
      <c r="T29" s="66"/>
      <c r="U29" s="66"/>
      <c r="V29" s="67"/>
      <c r="W29" s="67"/>
      <c r="X29" s="67"/>
      <c r="Y29" s="66">
        <f t="shared" si="0"/>
        <v>0</v>
      </c>
      <c r="Z29" s="66"/>
      <c r="AA29" s="66"/>
    </row>
    <row r="30" spans="2:27" ht="23.25" customHeight="1" thickTop="1">
      <c r="B30" s="46" t="s">
        <v>10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8"/>
      <c r="S30" s="49">
        <f>ROUND(SUM(S18:U29),0)</f>
        <v>0</v>
      </c>
      <c r="T30" s="49"/>
      <c r="U30" s="49"/>
      <c r="V30" s="49">
        <f>ROUND(SUM(V18:X29),0)</f>
        <v>0</v>
      </c>
      <c r="W30" s="49"/>
      <c r="X30" s="49"/>
      <c r="Y30" s="49">
        <f>ROUND(SUM(Y18:AA29),0)</f>
        <v>0</v>
      </c>
      <c r="Z30" s="49"/>
      <c r="AA30" s="49"/>
    </row>
    <row r="31" spans="1:27" ht="13.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</row>
    <row r="32" spans="1:27" ht="13.5">
      <c r="A32" s="30"/>
      <c r="B32" s="75" t="s">
        <v>2</v>
      </c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</row>
    <row r="33" spans="1:27" ht="13.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</row>
    <row r="34" spans="1:27" ht="26.25" customHeight="1">
      <c r="A34" s="30"/>
      <c r="B34" s="97" t="s">
        <v>39</v>
      </c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85" t="s">
        <v>40</v>
      </c>
      <c r="W34" s="85"/>
      <c r="X34" s="85"/>
      <c r="Y34" s="85"/>
      <c r="Z34" s="86"/>
      <c r="AA34" s="30"/>
    </row>
    <row r="35" spans="1:27" ht="13.5">
      <c r="A35" s="30"/>
      <c r="B35" s="99" t="s">
        <v>47</v>
      </c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56">
        <f>S30</f>
        <v>0</v>
      </c>
      <c r="W35" s="56"/>
      <c r="X35" s="56"/>
      <c r="Y35" s="56"/>
      <c r="Z35" s="56"/>
      <c r="AA35" s="30"/>
    </row>
    <row r="36" spans="1:27" ht="13.5">
      <c r="A36" s="30"/>
      <c r="B36" s="99" t="s">
        <v>42</v>
      </c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60"/>
      <c r="W36" s="60"/>
      <c r="X36" s="60"/>
      <c r="Y36" s="60"/>
      <c r="Z36" s="60"/>
      <c r="AA36" s="30"/>
    </row>
    <row r="37" spans="1:27" ht="13.5" customHeight="1">
      <c r="A37" s="30"/>
      <c r="B37" s="41" t="s">
        <v>43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3">
        <f>IF(V40&lt;&gt;V30,"ATTENTION : vos sources de financement","")</f>
      </c>
      <c r="O37" s="43"/>
      <c r="P37" s="43"/>
      <c r="Q37" s="43"/>
      <c r="R37" s="43"/>
      <c r="S37" s="43"/>
      <c r="T37" s="43"/>
      <c r="U37" s="44"/>
      <c r="V37" s="60"/>
      <c r="W37" s="60"/>
      <c r="X37" s="60"/>
      <c r="Y37" s="60"/>
      <c r="Z37" s="60"/>
      <c r="AA37" s="30"/>
    </row>
    <row r="38" spans="1:27" ht="13.5" customHeight="1">
      <c r="A38" s="30"/>
      <c r="B38" s="41" t="s">
        <v>44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3">
        <f>IF(V40&lt;&gt;V30,"N'ÉGALENT PAS le coût total réel du projet","")</f>
      </c>
      <c r="O38" s="43"/>
      <c r="P38" s="43"/>
      <c r="Q38" s="43"/>
      <c r="R38" s="43"/>
      <c r="S38" s="43"/>
      <c r="T38" s="43"/>
      <c r="U38" s="44"/>
      <c r="V38" s="60"/>
      <c r="W38" s="60"/>
      <c r="X38" s="60"/>
      <c r="Y38" s="60"/>
      <c r="Z38" s="60"/>
      <c r="AA38" s="30"/>
    </row>
    <row r="39" spans="1:27" ht="13.5" customHeight="1" thickBot="1">
      <c r="A39" s="30"/>
      <c r="B39" s="53" t="s">
        <v>3</v>
      </c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5"/>
      <c r="V39" s="67"/>
      <c r="W39" s="67"/>
      <c r="X39" s="67"/>
      <c r="Y39" s="67"/>
      <c r="Z39" s="67"/>
      <c r="AA39" s="30"/>
    </row>
    <row r="40" spans="1:27" ht="13.5" customHeight="1" thickTop="1">
      <c r="A40" s="30"/>
      <c r="B40" s="89" t="s">
        <v>10</v>
      </c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87"/>
      <c r="O40" s="87"/>
      <c r="P40" s="87"/>
      <c r="Q40" s="87"/>
      <c r="R40" s="87"/>
      <c r="S40" s="87"/>
      <c r="T40" s="87"/>
      <c r="U40" s="88"/>
      <c r="V40" s="49">
        <f>ROUND(SUM(V35:Z39),0)</f>
        <v>0</v>
      </c>
      <c r="W40" s="49"/>
      <c r="X40" s="49"/>
      <c r="Y40" s="49"/>
      <c r="Z40" s="49"/>
      <c r="AA40" s="30"/>
    </row>
    <row r="41" spans="1:27" ht="13.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</row>
    <row r="42" spans="1:27" ht="4.5" customHeight="1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</row>
    <row r="43" spans="1:28" ht="13.5">
      <c r="A43" s="30"/>
      <c r="B43" s="57" t="str">
        <f>CONCATENATE("PRÉVISIONS BUDGÉTAIRES  ",Données!A4)</f>
        <v>PRÉVISIONS BUDGÉTAIRES  2017-2018</v>
      </c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9"/>
      <c r="AB43" s="28"/>
    </row>
    <row r="44" spans="1:27" ht="4.5" customHeight="1">
      <c r="A44" s="30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</row>
    <row r="45" spans="1:27" ht="13.5">
      <c r="A45" s="30"/>
      <c r="B45" s="57" t="s">
        <v>35</v>
      </c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9"/>
    </row>
    <row r="46" spans="1:27" ht="4.5" customHeight="1">
      <c r="A46" s="30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</row>
    <row r="47" spans="1:27" ht="13.5">
      <c r="A47" s="30"/>
      <c r="B47" s="57" t="s">
        <v>19</v>
      </c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9"/>
    </row>
    <row r="48" spans="1:27" ht="7.5" customHeight="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</row>
    <row r="49" spans="1:27" ht="13.5">
      <c r="A49" s="30"/>
      <c r="B49" s="68" t="s">
        <v>60</v>
      </c>
      <c r="C49" s="68"/>
      <c r="D49" s="68"/>
      <c r="E49" s="68"/>
      <c r="F49" s="68"/>
      <c r="G49" s="68"/>
      <c r="H49" s="68"/>
      <c r="I49" s="68"/>
      <c r="J49" s="68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</row>
    <row r="50" spans="1:27" ht="13.5">
      <c r="A50" s="30"/>
      <c r="B50" s="68" t="s">
        <v>61</v>
      </c>
      <c r="C50" s="68"/>
      <c r="D50" s="68"/>
      <c r="E50" s="68"/>
      <c r="F50" s="68"/>
      <c r="G50" s="68"/>
      <c r="H50" s="68"/>
      <c r="I50" s="68"/>
      <c r="J50" s="68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</row>
    <row r="51" spans="1:27" ht="13.5">
      <c r="A51" s="30"/>
      <c r="B51" s="68" t="s">
        <v>62</v>
      </c>
      <c r="C51" s="68"/>
      <c r="D51" s="68"/>
      <c r="E51" s="68"/>
      <c r="F51" s="68"/>
      <c r="G51" s="68"/>
      <c r="H51" s="68"/>
      <c r="I51" s="68"/>
      <c r="J51" s="68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</row>
    <row r="52" spans="1:27" ht="13.5" customHeight="1">
      <c r="A52" s="30"/>
      <c r="B52" s="68" t="s">
        <v>63</v>
      </c>
      <c r="C52" s="68"/>
      <c r="D52" s="68"/>
      <c r="E52" s="68"/>
      <c r="F52" s="68"/>
      <c r="G52" s="68"/>
      <c r="H52" s="68"/>
      <c r="I52" s="68"/>
      <c r="J52" s="68"/>
      <c r="K52" s="74" t="s">
        <v>32</v>
      </c>
      <c r="L52" s="74"/>
      <c r="M52" s="74"/>
      <c r="N52" s="74"/>
      <c r="O52" s="74"/>
      <c r="P52" s="74"/>
      <c r="Q52" s="74"/>
      <c r="R52" s="74"/>
      <c r="S52" s="74"/>
      <c r="T52" s="30"/>
      <c r="U52" s="30"/>
      <c r="V52" s="30"/>
      <c r="W52" s="30"/>
      <c r="X52" s="30"/>
      <c r="Y52" s="30"/>
      <c r="Z52" s="30"/>
      <c r="AA52" s="30"/>
    </row>
    <row r="53" spans="1:27" ht="13.5">
      <c r="A53" s="30"/>
      <c r="B53" s="68" t="s">
        <v>65</v>
      </c>
      <c r="C53" s="68"/>
      <c r="D53" s="68"/>
      <c r="E53" s="68"/>
      <c r="F53" s="68"/>
      <c r="G53" s="68"/>
      <c r="H53" s="68"/>
      <c r="I53" s="68"/>
      <c r="J53" s="68"/>
      <c r="K53" s="74"/>
      <c r="L53" s="74"/>
      <c r="M53" s="74"/>
      <c r="N53" s="74"/>
      <c r="O53" s="74"/>
      <c r="P53" s="74"/>
      <c r="Q53" s="74"/>
      <c r="R53" s="30"/>
      <c r="S53" s="30"/>
      <c r="T53" s="30"/>
      <c r="U53" s="91" t="s">
        <v>14</v>
      </c>
      <c r="V53" s="91"/>
      <c r="W53" s="91"/>
      <c r="X53" s="91"/>
      <c r="Y53" s="91"/>
      <c r="Z53" s="91"/>
      <c r="AA53" s="91"/>
    </row>
    <row r="54" spans="1:27" ht="18" customHeight="1">
      <c r="A54" s="30"/>
      <c r="B54" s="68" t="s">
        <v>69</v>
      </c>
      <c r="C54" s="68"/>
      <c r="D54" s="68"/>
      <c r="E54" s="68"/>
      <c r="F54" s="68"/>
      <c r="G54" s="68"/>
      <c r="H54" s="68"/>
      <c r="I54" s="68"/>
      <c r="J54" s="68"/>
      <c r="K54" s="74"/>
      <c r="L54" s="74"/>
      <c r="M54" s="74"/>
      <c r="N54" s="74"/>
      <c r="O54" s="74"/>
      <c r="P54" s="74"/>
      <c r="Q54" s="74"/>
      <c r="R54" s="32"/>
      <c r="S54" s="33"/>
      <c r="U54" s="91"/>
      <c r="V54" s="91"/>
      <c r="W54" s="91"/>
      <c r="X54" s="91"/>
      <c r="Y54" s="91"/>
      <c r="Z54" s="91"/>
      <c r="AA54" s="91"/>
    </row>
    <row r="55" spans="1:27" ht="8.25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AA55" s="30"/>
    </row>
    <row r="56" spans="1:27" ht="13.5">
      <c r="A56" s="30"/>
      <c r="B56" s="34" t="s">
        <v>1</v>
      </c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0"/>
      <c r="AA56" s="30"/>
    </row>
    <row r="57" spans="1:27" ht="5.25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</row>
    <row r="58" spans="2:27" ht="29.25" customHeight="1">
      <c r="B58" s="92" t="s">
        <v>67</v>
      </c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64" t="s">
        <v>48</v>
      </c>
      <c r="T58" s="64"/>
      <c r="U58" s="64"/>
      <c r="V58" s="64" t="s">
        <v>36</v>
      </c>
      <c r="W58" s="64"/>
      <c r="X58" s="64"/>
      <c r="Y58" s="64" t="s">
        <v>37</v>
      </c>
      <c r="Z58" s="64"/>
      <c r="AA58" s="65"/>
    </row>
    <row r="59" spans="2:27" ht="41.25" customHeight="1">
      <c r="B59" s="35" t="s">
        <v>70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7"/>
      <c r="S59" s="56">
        <f>1000*K54</f>
        <v>0</v>
      </c>
      <c r="T59" s="56"/>
      <c r="U59" s="56"/>
      <c r="V59" s="60"/>
      <c r="W59" s="60"/>
      <c r="X59" s="60"/>
      <c r="Y59" s="56">
        <f>S59-V59</f>
        <v>0</v>
      </c>
      <c r="Z59" s="56"/>
      <c r="AA59" s="56"/>
    </row>
    <row r="60" spans="2:27" ht="28.5" customHeight="1">
      <c r="B60" s="50" t="s">
        <v>58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7"/>
      <c r="S60" s="56" t="e">
        <f>IF(K52="Afrique, Moyen-Orient et Asie-Pacifique",2400,IF(K52="Amérique latine",1700,IF(K52="Antilles et Mexique",1000,IF(K52="Choisissez un continent","Répondez à Q4 ci-haut"))))*K54</f>
        <v>#VALUE!</v>
      </c>
      <c r="T60" s="56"/>
      <c r="U60" s="56"/>
      <c r="V60" s="60"/>
      <c r="W60" s="60"/>
      <c r="X60" s="60"/>
      <c r="Y60" s="56" t="e">
        <f aca="true" t="shared" si="1" ref="Y60:Y70">S60-V60</f>
        <v>#VALUE!</v>
      </c>
      <c r="Z60" s="56"/>
      <c r="AA60" s="56"/>
    </row>
    <row r="61" spans="2:27" ht="25.5" customHeight="1">
      <c r="B61" s="35" t="s">
        <v>71</v>
      </c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7"/>
      <c r="S61" s="56">
        <f>350*K54</f>
        <v>0</v>
      </c>
      <c r="T61" s="56"/>
      <c r="U61" s="56"/>
      <c r="V61" s="60"/>
      <c r="W61" s="60"/>
      <c r="X61" s="60"/>
      <c r="Y61" s="56">
        <f t="shared" si="1"/>
        <v>0</v>
      </c>
      <c r="Z61" s="56"/>
      <c r="AA61" s="56"/>
    </row>
    <row r="62" spans="2:27" ht="27.75" customHeight="1">
      <c r="B62" s="35" t="s">
        <v>72</v>
      </c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7"/>
      <c r="S62" s="56">
        <f>300*K54</f>
        <v>0</v>
      </c>
      <c r="T62" s="56"/>
      <c r="U62" s="56"/>
      <c r="V62" s="60"/>
      <c r="W62" s="60"/>
      <c r="X62" s="60"/>
      <c r="Y62" s="56">
        <f t="shared" si="1"/>
        <v>0</v>
      </c>
      <c r="Z62" s="56"/>
      <c r="AA62" s="56"/>
    </row>
    <row r="63" spans="2:27" ht="25.5" customHeight="1">
      <c r="B63" s="35" t="s">
        <v>73</v>
      </c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7"/>
      <c r="S63" s="56">
        <f>15*K53*K54</f>
        <v>0</v>
      </c>
      <c r="T63" s="56"/>
      <c r="U63" s="56"/>
      <c r="V63" s="60"/>
      <c r="W63" s="60"/>
      <c r="X63" s="60"/>
      <c r="Y63" s="56">
        <f t="shared" si="1"/>
        <v>0</v>
      </c>
      <c r="Z63" s="56"/>
      <c r="AA63" s="56"/>
    </row>
    <row r="64" spans="2:27" ht="27.75" customHeight="1">
      <c r="B64" s="35" t="s">
        <v>68</v>
      </c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7"/>
      <c r="S64" s="56">
        <f>20*K53*K54</f>
        <v>0</v>
      </c>
      <c r="T64" s="56"/>
      <c r="U64" s="56"/>
      <c r="V64" s="60"/>
      <c r="W64" s="60"/>
      <c r="X64" s="60"/>
      <c r="Y64" s="56">
        <f t="shared" si="1"/>
        <v>0</v>
      </c>
      <c r="Z64" s="56"/>
      <c r="AA64" s="56"/>
    </row>
    <row r="65" spans="2:27" ht="26.25" customHeight="1">
      <c r="B65" s="35" t="s">
        <v>74</v>
      </c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7"/>
      <c r="S65" s="56">
        <f>10*K53*K54</f>
        <v>0</v>
      </c>
      <c r="T65" s="56"/>
      <c r="U65" s="56"/>
      <c r="V65" s="60"/>
      <c r="W65" s="60"/>
      <c r="X65" s="60"/>
      <c r="Y65" s="56">
        <f t="shared" si="1"/>
        <v>0</v>
      </c>
      <c r="Z65" s="56"/>
      <c r="AA65" s="56"/>
    </row>
    <row r="66" spans="2:27" ht="13.5" customHeight="1">
      <c r="B66" s="38" t="s">
        <v>45</v>
      </c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40"/>
      <c r="S66" s="56">
        <v>0</v>
      </c>
      <c r="T66" s="56"/>
      <c r="U66" s="56"/>
      <c r="V66" s="60"/>
      <c r="W66" s="60"/>
      <c r="X66" s="60"/>
      <c r="Y66" s="56">
        <f t="shared" si="1"/>
        <v>0</v>
      </c>
      <c r="Z66" s="56"/>
      <c r="AA66" s="56"/>
    </row>
    <row r="67" spans="2:27" ht="13.5" customHeight="1">
      <c r="B67" s="38" t="s">
        <v>45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40"/>
      <c r="S67" s="56">
        <v>0</v>
      </c>
      <c r="T67" s="56"/>
      <c r="U67" s="56"/>
      <c r="V67" s="60"/>
      <c r="W67" s="60"/>
      <c r="X67" s="60"/>
      <c r="Y67" s="56">
        <f t="shared" si="1"/>
        <v>0</v>
      </c>
      <c r="Z67" s="56"/>
      <c r="AA67" s="56"/>
    </row>
    <row r="68" spans="2:27" ht="13.5" customHeight="1">
      <c r="B68" s="38" t="s">
        <v>45</v>
      </c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40"/>
      <c r="S68" s="56">
        <v>0</v>
      </c>
      <c r="T68" s="56"/>
      <c r="U68" s="56"/>
      <c r="V68" s="60"/>
      <c r="W68" s="60"/>
      <c r="X68" s="60"/>
      <c r="Y68" s="56">
        <f t="shared" si="1"/>
        <v>0</v>
      </c>
      <c r="Z68" s="56"/>
      <c r="AA68" s="56"/>
    </row>
    <row r="69" spans="2:27" ht="13.5" customHeight="1">
      <c r="B69" s="38" t="s">
        <v>45</v>
      </c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40"/>
      <c r="S69" s="56">
        <v>0</v>
      </c>
      <c r="T69" s="56"/>
      <c r="U69" s="56"/>
      <c r="V69" s="60"/>
      <c r="W69" s="60"/>
      <c r="X69" s="60"/>
      <c r="Y69" s="56">
        <f t="shared" si="1"/>
        <v>0</v>
      </c>
      <c r="Z69" s="56"/>
      <c r="AA69" s="56"/>
    </row>
    <row r="70" spans="2:27" ht="27" customHeight="1" thickBot="1">
      <c r="B70" s="94" t="s">
        <v>59</v>
      </c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6"/>
      <c r="S70" s="66" t="e">
        <f>SUM(S59:U69)*0.08</f>
        <v>#VALUE!</v>
      </c>
      <c r="T70" s="66"/>
      <c r="U70" s="66"/>
      <c r="V70" s="67"/>
      <c r="W70" s="67"/>
      <c r="X70" s="67"/>
      <c r="Y70" s="66" t="e">
        <f t="shared" si="1"/>
        <v>#VALUE!</v>
      </c>
      <c r="Z70" s="66"/>
      <c r="AA70" s="66"/>
    </row>
    <row r="71" spans="2:27" ht="23.25" customHeight="1" thickTop="1">
      <c r="B71" s="46" t="s">
        <v>10</v>
      </c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8"/>
      <c r="S71" s="49" t="e">
        <f>ROUND(SUM(S59:U70),0)</f>
        <v>#VALUE!</v>
      </c>
      <c r="T71" s="49"/>
      <c r="U71" s="49"/>
      <c r="V71" s="49">
        <f>ROUND(SUM(V59:X70),0)</f>
        <v>0</v>
      </c>
      <c r="W71" s="49"/>
      <c r="X71" s="49"/>
      <c r="Y71" s="49" t="e">
        <f>ROUND(SUM(Y59:AA70),0)</f>
        <v>#VALUE!</v>
      </c>
      <c r="Z71" s="49"/>
      <c r="AA71" s="49"/>
    </row>
    <row r="72" spans="1:27" ht="13.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</row>
    <row r="73" spans="1:27" ht="13.5">
      <c r="A73" s="30"/>
      <c r="B73" s="75" t="s">
        <v>2</v>
      </c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</row>
    <row r="74" spans="1:27" ht="13.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</row>
    <row r="75" spans="1:27" ht="26.25" customHeight="1">
      <c r="A75" s="30"/>
      <c r="B75" s="97" t="s">
        <v>39</v>
      </c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85" t="s">
        <v>40</v>
      </c>
      <c r="W75" s="85"/>
      <c r="X75" s="85"/>
      <c r="Y75" s="85"/>
      <c r="Z75" s="86"/>
      <c r="AA75" s="30"/>
    </row>
    <row r="76" spans="1:27" ht="13.5">
      <c r="A76" s="30"/>
      <c r="B76" s="99" t="s">
        <v>47</v>
      </c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56" t="e">
        <f>S71</f>
        <v>#VALUE!</v>
      </c>
      <c r="W76" s="56"/>
      <c r="X76" s="56"/>
      <c r="Y76" s="56"/>
      <c r="Z76" s="56"/>
      <c r="AA76" s="30"/>
    </row>
    <row r="77" spans="1:27" ht="13.5">
      <c r="A77" s="30"/>
      <c r="B77" s="99" t="s">
        <v>42</v>
      </c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60"/>
      <c r="W77" s="60"/>
      <c r="X77" s="60"/>
      <c r="Y77" s="60"/>
      <c r="Z77" s="60"/>
      <c r="AA77" s="30"/>
    </row>
    <row r="78" spans="1:27" ht="13.5" customHeight="1">
      <c r="A78" s="30"/>
      <c r="B78" s="41" t="s">
        <v>43</v>
      </c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3" t="e">
        <f>IF(V81&lt;&gt;V71,"ATTENTION : vos sources de financement","")</f>
        <v>#VALUE!</v>
      </c>
      <c r="O78" s="43"/>
      <c r="P78" s="43"/>
      <c r="Q78" s="43"/>
      <c r="R78" s="43"/>
      <c r="S78" s="43"/>
      <c r="T78" s="43"/>
      <c r="U78" s="44"/>
      <c r="V78" s="60"/>
      <c r="W78" s="60"/>
      <c r="X78" s="60"/>
      <c r="Y78" s="60"/>
      <c r="Z78" s="60"/>
      <c r="AA78" s="30"/>
    </row>
    <row r="79" spans="1:27" ht="13.5" customHeight="1">
      <c r="A79" s="30"/>
      <c r="B79" s="41" t="s">
        <v>44</v>
      </c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3" t="e">
        <f>IF(V81&lt;&gt;V71,"N'ÉGALENT PAS le coût total réel du projet","")</f>
        <v>#VALUE!</v>
      </c>
      <c r="O79" s="43"/>
      <c r="P79" s="43"/>
      <c r="Q79" s="43"/>
      <c r="R79" s="43"/>
      <c r="S79" s="43"/>
      <c r="T79" s="43"/>
      <c r="U79" s="44"/>
      <c r="V79" s="60"/>
      <c r="W79" s="60"/>
      <c r="X79" s="60"/>
      <c r="Y79" s="60"/>
      <c r="Z79" s="60"/>
      <c r="AA79" s="30"/>
    </row>
    <row r="80" spans="1:27" ht="13.5" customHeight="1" thickBot="1">
      <c r="A80" s="30"/>
      <c r="B80" s="53" t="s">
        <v>3</v>
      </c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5"/>
      <c r="V80" s="67"/>
      <c r="W80" s="67"/>
      <c r="X80" s="67"/>
      <c r="Y80" s="67"/>
      <c r="Z80" s="67"/>
      <c r="AA80" s="30"/>
    </row>
    <row r="81" spans="1:27" ht="13.5" customHeight="1" thickTop="1">
      <c r="A81" s="30"/>
      <c r="B81" s="89" t="s">
        <v>10</v>
      </c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87"/>
      <c r="O81" s="87"/>
      <c r="P81" s="87"/>
      <c r="Q81" s="87"/>
      <c r="R81" s="87"/>
      <c r="S81" s="87"/>
      <c r="T81" s="87"/>
      <c r="U81" s="88"/>
      <c r="V81" s="49" t="e">
        <f>ROUND(SUM(V76:Z80),0)</f>
        <v>#VALUE!</v>
      </c>
      <c r="W81" s="49"/>
      <c r="X81" s="49"/>
      <c r="Y81" s="49"/>
      <c r="Z81" s="49"/>
      <c r="AA81" s="30"/>
    </row>
    <row r="83" ht="5.25" customHeight="1"/>
    <row r="84" spans="1:28" ht="13.5">
      <c r="A84" s="30"/>
      <c r="B84" s="57" t="str">
        <f>CONCATENATE("PRÉVISIONS BUDGÉTAIRES  ",Données!A4)</f>
        <v>PRÉVISIONS BUDGÉTAIRES  2017-2018</v>
      </c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9"/>
      <c r="AB84" s="28"/>
    </row>
    <row r="85" spans="1:27" ht="4.5" customHeight="1">
      <c r="A85" s="30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</row>
    <row r="86" spans="1:27" ht="13.5">
      <c r="A86" s="30"/>
      <c r="B86" s="57" t="s">
        <v>35</v>
      </c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9"/>
    </row>
    <row r="87" spans="1:27" ht="4.5" customHeight="1">
      <c r="A87" s="30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</row>
    <row r="88" spans="1:27" ht="13.5">
      <c r="A88" s="30"/>
      <c r="B88" s="57" t="s">
        <v>19</v>
      </c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9"/>
    </row>
    <row r="89" spans="1:27" ht="7.5" customHeight="1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</row>
    <row r="90" spans="1:27" ht="13.5">
      <c r="A90" s="30"/>
      <c r="B90" s="68" t="s">
        <v>60</v>
      </c>
      <c r="C90" s="68"/>
      <c r="D90" s="68"/>
      <c r="E90" s="68"/>
      <c r="F90" s="68"/>
      <c r="G90" s="68"/>
      <c r="H90" s="68"/>
      <c r="I90" s="68"/>
      <c r="J90" s="68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</row>
    <row r="91" spans="1:27" ht="13.5">
      <c r="A91" s="30"/>
      <c r="B91" s="68" t="s">
        <v>61</v>
      </c>
      <c r="C91" s="68"/>
      <c r="D91" s="68"/>
      <c r="E91" s="68"/>
      <c r="F91" s="68"/>
      <c r="G91" s="68"/>
      <c r="H91" s="68"/>
      <c r="I91" s="68"/>
      <c r="J91" s="68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</row>
    <row r="92" spans="1:27" ht="13.5">
      <c r="A92" s="30"/>
      <c r="B92" s="68" t="s">
        <v>62</v>
      </c>
      <c r="C92" s="68"/>
      <c r="D92" s="68"/>
      <c r="E92" s="68"/>
      <c r="F92" s="68"/>
      <c r="G92" s="68"/>
      <c r="H92" s="68"/>
      <c r="I92" s="68"/>
      <c r="J92" s="68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</row>
    <row r="93" spans="1:27" ht="13.5" customHeight="1">
      <c r="A93" s="30"/>
      <c r="B93" s="68" t="s">
        <v>63</v>
      </c>
      <c r="C93" s="68"/>
      <c r="D93" s="68"/>
      <c r="E93" s="68"/>
      <c r="F93" s="68"/>
      <c r="G93" s="68"/>
      <c r="H93" s="68"/>
      <c r="I93" s="68"/>
      <c r="J93" s="68"/>
      <c r="K93" s="74" t="s">
        <v>32</v>
      </c>
      <c r="L93" s="74"/>
      <c r="M93" s="74"/>
      <c r="N93" s="74"/>
      <c r="O93" s="74"/>
      <c r="P93" s="74"/>
      <c r="Q93" s="74"/>
      <c r="R93" s="74"/>
      <c r="S93" s="74"/>
      <c r="T93" s="30"/>
      <c r="U93" s="30"/>
      <c r="V93" s="30"/>
      <c r="W93" s="30"/>
      <c r="X93" s="30"/>
      <c r="Y93" s="30"/>
      <c r="Z93" s="30"/>
      <c r="AA93" s="30"/>
    </row>
    <row r="94" spans="1:27" ht="13.5">
      <c r="A94" s="30"/>
      <c r="B94" s="68" t="s">
        <v>65</v>
      </c>
      <c r="C94" s="68"/>
      <c r="D94" s="68"/>
      <c r="E94" s="68"/>
      <c r="F94" s="68"/>
      <c r="G94" s="68"/>
      <c r="H94" s="68"/>
      <c r="I94" s="68"/>
      <c r="J94" s="68"/>
      <c r="K94" s="74"/>
      <c r="L94" s="74"/>
      <c r="M94" s="74"/>
      <c r="N94" s="74"/>
      <c r="O94" s="74"/>
      <c r="P94" s="74"/>
      <c r="Q94" s="74"/>
      <c r="R94" s="30"/>
      <c r="S94" s="30"/>
      <c r="T94" s="30"/>
      <c r="U94" s="91" t="s">
        <v>14</v>
      </c>
      <c r="V94" s="91"/>
      <c r="W94" s="91"/>
      <c r="X94" s="91"/>
      <c r="Y94" s="91"/>
      <c r="Z94" s="91"/>
      <c r="AA94" s="91"/>
    </row>
    <row r="95" spans="1:27" ht="18" customHeight="1">
      <c r="A95" s="30"/>
      <c r="B95" s="68" t="s">
        <v>69</v>
      </c>
      <c r="C95" s="68"/>
      <c r="D95" s="68"/>
      <c r="E95" s="68"/>
      <c r="F95" s="68"/>
      <c r="G95" s="68"/>
      <c r="H95" s="68"/>
      <c r="I95" s="68"/>
      <c r="J95" s="68"/>
      <c r="K95" s="74"/>
      <c r="L95" s="74"/>
      <c r="M95" s="74"/>
      <c r="N95" s="74"/>
      <c r="O95" s="74"/>
      <c r="P95" s="74"/>
      <c r="Q95" s="74"/>
      <c r="R95" s="32"/>
      <c r="S95" s="33"/>
      <c r="U95" s="91"/>
      <c r="V95" s="91"/>
      <c r="W95" s="91"/>
      <c r="X95" s="91"/>
      <c r="Y95" s="91"/>
      <c r="Z95" s="91"/>
      <c r="AA95" s="91"/>
    </row>
    <row r="96" spans="1:27" ht="8.25" customHeight="1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AA96" s="30"/>
    </row>
    <row r="97" spans="1:27" ht="13.5">
      <c r="A97" s="30"/>
      <c r="B97" s="34" t="s">
        <v>1</v>
      </c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0"/>
      <c r="AA97" s="30"/>
    </row>
    <row r="98" spans="1:27" ht="5.25" customHeight="1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</row>
    <row r="99" spans="2:27" ht="29.25" customHeight="1">
      <c r="B99" s="92" t="s">
        <v>67</v>
      </c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64" t="s">
        <v>48</v>
      </c>
      <c r="T99" s="64"/>
      <c r="U99" s="64"/>
      <c r="V99" s="64" t="s">
        <v>36</v>
      </c>
      <c r="W99" s="64"/>
      <c r="X99" s="64"/>
      <c r="Y99" s="64" t="s">
        <v>37</v>
      </c>
      <c r="Z99" s="64"/>
      <c r="AA99" s="65"/>
    </row>
    <row r="100" spans="2:27" ht="41.25" customHeight="1">
      <c r="B100" s="35" t="s">
        <v>70</v>
      </c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7"/>
      <c r="S100" s="56">
        <f>1000*K95</f>
        <v>0</v>
      </c>
      <c r="T100" s="56"/>
      <c r="U100" s="56"/>
      <c r="V100" s="60"/>
      <c r="W100" s="60"/>
      <c r="X100" s="60"/>
      <c r="Y100" s="56">
        <f>S100-V100</f>
        <v>0</v>
      </c>
      <c r="Z100" s="56"/>
      <c r="AA100" s="56"/>
    </row>
    <row r="101" spans="2:27" ht="28.5" customHeight="1">
      <c r="B101" s="50" t="s">
        <v>58</v>
      </c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7"/>
      <c r="S101" s="56" t="e">
        <f>IF(K93="Afrique, Moyen-Orient et Asie-Pacifique",2400,IF(K93="Amérique latine",1700,IF(K93="Antilles et Mexique",1000,IF(K93="Choisissez un continent","Répondez à Q4 ci-haut"))))*K95</f>
        <v>#VALUE!</v>
      </c>
      <c r="T101" s="56"/>
      <c r="U101" s="56"/>
      <c r="V101" s="60"/>
      <c r="W101" s="60"/>
      <c r="X101" s="60"/>
      <c r="Y101" s="56" t="e">
        <f aca="true" t="shared" si="2" ref="Y101:Y111">S101-V101</f>
        <v>#VALUE!</v>
      </c>
      <c r="Z101" s="56"/>
      <c r="AA101" s="56"/>
    </row>
    <row r="102" spans="2:27" ht="25.5" customHeight="1">
      <c r="B102" s="35" t="s">
        <v>71</v>
      </c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7"/>
      <c r="S102" s="56">
        <f>350*K95</f>
        <v>0</v>
      </c>
      <c r="T102" s="56"/>
      <c r="U102" s="56"/>
      <c r="V102" s="60"/>
      <c r="W102" s="60"/>
      <c r="X102" s="60"/>
      <c r="Y102" s="56">
        <f t="shared" si="2"/>
        <v>0</v>
      </c>
      <c r="Z102" s="56"/>
      <c r="AA102" s="56"/>
    </row>
    <row r="103" spans="2:27" ht="27.75" customHeight="1">
      <c r="B103" s="35" t="s">
        <v>72</v>
      </c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7"/>
      <c r="S103" s="56">
        <f>300*K95</f>
        <v>0</v>
      </c>
      <c r="T103" s="56"/>
      <c r="U103" s="56"/>
      <c r="V103" s="60"/>
      <c r="W103" s="60"/>
      <c r="X103" s="60"/>
      <c r="Y103" s="56">
        <f t="shared" si="2"/>
        <v>0</v>
      </c>
      <c r="Z103" s="56"/>
      <c r="AA103" s="56"/>
    </row>
    <row r="104" spans="2:27" ht="25.5" customHeight="1">
      <c r="B104" s="35" t="s">
        <v>73</v>
      </c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7"/>
      <c r="S104" s="56">
        <f>15*K94*K95</f>
        <v>0</v>
      </c>
      <c r="T104" s="56"/>
      <c r="U104" s="56"/>
      <c r="V104" s="60"/>
      <c r="W104" s="60"/>
      <c r="X104" s="60"/>
      <c r="Y104" s="56">
        <f t="shared" si="2"/>
        <v>0</v>
      </c>
      <c r="Z104" s="56"/>
      <c r="AA104" s="56"/>
    </row>
    <row r="105" spans="2:27" ht="27.75" customHeight="1">
      <c r="B105" s="35" t="s">
        <v>68</v>
      </c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7"/>
      <c r="S105" s="56">
        <f>20*K94*K95</f>
        <v>0</v>
      </c>
      <c r="T105" s="56"/>
      <c r="U105" s="56"/>
      <c r="V105" s="60"/>
      <c r="W105" s="60"/>
      <c r="X105" s="60"/>
      <c r="Y105" s="56">
        <f t="shared" si="2"/>
        <v>0</v>
      </c>
      <c r="Z105" s="56"/>
      <c r="AA105" s="56"/>
    </row>
    <row r="106" spans="2:27" ht="26.25" customHeight="1">
      <c r="B106" s="35" t="s">
        <v>74</v>
      </c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7"/>
      <c r="S106" s="56">
        <f>10*K94*K95</f>
        <v>0</v>
      </c>
      <c r="T106" s="56"/>
      <c r="U106" s="56"/>
      <c r="V106" s="60"/>
      <c r="W106" s="60"/>
      <c r="X106" s="60"/>
      <c r="Y106" s="56">
        <f t="shared" si="2"/>
        <v>0</v>
      </c>
      <c r="Z106" s="56"/>
      <c r="AA106" s="56"/>
    </row>
    <row r="107" spans="2:27" ht="13.5" customHeight="1">
      <c r="B107" s="38" t="s">
        <v>45</v>
      </c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40"/>
      <c r="S107" s="56">
        <v>0</v>
      </c>
      <c r="T107" s="56"/>
      <c r="U107" s="56"/>
      <c r="V107" s="60"/>
      <c r="W107" s="60"/>
      <c r="X107" s="60"/>
      <c r="Y107" s="56">
        <f t="shared" si="2"/>
        <v>0</v>
      </c>
      <c r="Z107" s="56"/>
      <c r="AA107" s="56"/>
    </row>
    <row r="108" spans="2:27" ht="13.5" customHeight="1">
      <c r="B108" s="38" t="s">
        <v>45</v>
      </c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40"/>
      <c r="S108" s="56">
        <v>0</v>
      </c>
      <c r="T108" s="56"/>
      <c r="U108" s="56"/>
      <c r="V108" s="60"/>
      <c r="W108" s="60"/>
      <c r="X108" s="60"/>
      <c r="Y108" s="56">
        <f t="shared" si="2"/>
        <v>0</v>
      </c>
      <c r="Z108" s="56"/>
      <c r="AA108" s="56"/>
    </row>
    <row r="109" spans="2:27" ht="13.5" customHeight="1">
      <c r="B109" s="38" t="s">
        <v>45</v>
      </c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40"/>
      <c r="S109" s="56">
        <v>0</v>
      </c>
      <c r="T109" s="56"/>
      <c r="U109" s="56"/>
      <c r="V109" s="60"/>
      <c r="W109" s="60"/>
      <c r="X109" s="60"/>
      <c r="Y109" s="56">
        <f t="shared" si="2"/>
        <v>0</v>
      </c>
      <c r="Z109" s="56"/>
      <c r="AA109" s="56"/>
    </row>
    <row r="110" spans="2:27" ht="13.5" customHeight="1">
      <c r="B110" s="38" t="s">
        <v>45</v>
      </c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40"/>
      <c r="S110" s="56">
        <v>0</v>
      </c>
      <c r="T110" s="56"/>
      <c r="U110" s="56"/>
      <c r="V110" s="60"/>
      <c r="W110" s="60"/>
      <c r="X110" s="60"/>
      <c r="Y110" s="56">
        <f t="shared" si="2"/>
        <v>0</v>
      </c>
      <c r="Z110" s="56"/>
      <c r="AA110" s="56"/>
    </row>
    <row r="111" spans="2:27" ht="27" customHeight="1" thickBot="1">
      <c r="B111" s="94" t="s">
        <v>59</v>
      </c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6"/>
      <c r="S111" s="66" t="e">
        <f>SUM(S100:U110)*0.08</f>
        <v>#VALUE!</v>
      </c>
      <c r="T111" s="66"/>
      <c r="U111" s="66"/>
      <c r="V111" s="67"/>
      <c r="W111" s="67"/>
      <c r="X111" s="67"/>
      <c r="Y111" s="66" t="e">
        <f t="shared" si="2"/>
        <v>#VALUE!</v>
      </c>
      <c r="Z111" s="66"/>
      <c r="AA111" s="66"/>
    </row>
    <row r="112" spans="2:27" ht="23.25" customHeight="1" thickTop="1">
      <c r="B112" s="46" t="s">
        <v>10</v>
      </c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8"/>
      <c r="S112" s="49" t="e">
        <f>ROUND(SUM(S100:U111),0)</f>
        <v>#VALUE!</v>
      </c>
      <c r="T112" s="49"/>
      <c r="U112" s="49"/>
      <c r="V112" s="49">
        <f>ROUND(SUM(V100:X111),0)</f>
        <v>0</v>
      </c>
      <c r="W112" s="49"/>
      <c r="X112" s="49"/>
      <c r="Y112" s="49" t="e">
        <f>ROUND(SUM(Y100:AA111),0)</f>
        <v>#VALUE!</v>
      </c>
      <c r="Z112" s="49"/>
      <c r="AA112" s="49"/>
    </row>
    <row r="113" spans="1:27" ht="13.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</row>
    <row r="114" spans="1:27" ht="13.5">
      <c r="A114" s="30"/>
      <c r="B114" s="75" t="s">
        <v>2</v>
      </c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</row>
    <row r="115" spans="1:27" ht="13.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</row>
    <row r="116" spans="1:27" ht="26.25" customHeight="1">
      <c r="A116" s="30"/>
      <c r="B116" s="97" t="s">
        <v>39</v>
      </c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85" t="s">
        <v>40</v>
      </c>
      <c r="W116" s="85"/>
      <c r="X116" s="85"/>
      <c r="Y116" s="85"/>
      <c r="Z116" s="86"/>
      <c r="AA116" s="30"/>
    </row>
    <row r="117" spans="1:27" ht="13.5">
      <c r="A117" s="30"/>
      <c r="B117" s="99" t="s">
        <v>47</v>
      </c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56" t="e">
        <f>S112</f>
        <v>#VALUE!</v>
      </c>
      <c r="W117" s="56"/>
      <c r="X117" s="56"/>
      <c r="Y117" s="56"/>
      <c r="Z117" s="56"/>
      <c r="AA117" s="30"/>
    </row>
    <row r="118" spans="1:27" ht="13.5">
      <c r="A118" s="30"/>
      <c r="B118" s="99" t="s">
        <v>42</v>
      </c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60"/>
      <c r="W118" s="60"/>
      <c r="X118" s="60"/>
      <c r="Y118" s="60"/>
      <c r="Z118" s="60"/>
      <c r="AA118" s="30"/>
    </row>
    <row r="119" spans="1:27" ht="13.5" customHeight="1">
      <c r="A119" s="30"/>
      <c r="B119" s="41" t="s">
        <v>43</v>
      </c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3" t="e">
        <f>IF(V122&lt;&gt;V112,"ATTENTION : vos sources de financement","")</f>
        <v>#VALUE!</v>
      </c>
      <c r="O119" s="43"/>
      <c r="P119" s="43"/>
      <c r="Q119" s="43"/>
      <c r="R119" s="43"/>
      <c r="S119" s="43"/>
      <c r="T119" s="43"/>
      <c r="U119" s="44"/>
      <c r="V119" s="60"/>
      <c r="W119" s="60"/>
      <c r="X119" s="60"/>
      <c r="Y119" s="60"/>
      <c r="Z119" s="60"/>
      <c r="AA119" s="30"/>
    </row>
    <row r="120" spans="1:27" ht="13.5" customHeight="1">
      <c r="A120" s="30"/>
      <c r="B120" s="41" t="s">
        <v>44</v>
      </c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3" t="e">
        <f>IF(V122&lt;&gt;V112,"N'ÉGALENT PAS le coût total réel du projet","")</f>
        <v>#VALUE!</v>
      </c>
      <c r="O120" s="43"/>
      <c r="P120" s="43"/>
      <c r="Q120" s="43"/>
      <c r="R120" s="43"/>
      <c r="S120" s="43"/>
      <c r="T120" s="43"/>
      <c r="U120" s="44"/>
      <c r="V120" s="60"/>
      <c r="W120" s="60"/>
      <c r="X120" s="60"/>
      <c r="Y120" s="60"/>
      <c r="Z120" s="60"/>
      <c r="AA120" s="30"/>
    </row>
    <row r="121" spans="1:27" ht="13.5" customHeight="1" thickBot="1">
      <c r="A121" s="30"/>
      <c r="B121" s="53" t="s">
        <v>3</v>
      </c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5"/>
      <c r="V121" s="67"/>
      <c r="W121" s="67"/>
      <c r="X121" s="67"/>
      <c r="Y121" s="67"/>
      <c r="Z121" s="67"/>
      <c r="AA121" s="30"/>
    </row>
    <row r="122" spans="1:27" ht="13.5" customHeight="1" thickTop="1">
      <c r="A122" s="30"/>
      <c r="B122" s="89" t="s">
        <v>10</v>
      </c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87"/>
      <c r="O122" s="87"/>
      <c r="P122" s="87"/>
      <c r="Q122" s="87"/>
      <c r="R122" s="87"/>
      <c r="S122" s="87"/>
      <c r="T122" s="87"/>
      <c r="U122" s="88"/>
      <c r="V122" s="49" t="e">
        <f>ROUND(SUM(V117:Z121),0)</f>
        <v>#VALUE!</v>
      </c>
      <c r="W122" s="49"/>
      <c r="X122" s="49"/>
      <c r="Y122" s="49"/>
      <c r="Z122" s="49"/>
      <c r="AA122" s="30"/>
    </row>
    <row r="124" ht="4.5" customHeight="1"/>
    <row r="125" spans="1:28" ht="13.5">
      <c r="A125" s="30"/>
      <c r="B125" s="57" t="str">
        <f>CONCATENATE("PRÉVISIONS BUDGÉTAIRES  ",Données!A4)</f>
        <v>PRÉVISIONS BUDGÉTAIRES  2017-2018</v>
      </c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9"/>
      <c r="AB125" s="28"/>
    </row>
    <row r="126" spans="1:27" ht="4.5" customHeight="1">
      <c r="A126" s="30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</row>
    <row r="127" spans="1:27" ht="13.5">
      <c r="A127" s="30"/>
      <c r="B127" s="57" t="s">
        <v>35</v>
      </c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9"/>
    </row>
    <row r="128" spans="1:27" ht="4.5" customHeight="1">
      <c r="A128" s="30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</row>
    <row r="129" spans="1:27" ht="13.5">
      <c r="A129" s="30"/>
      <c r="B129" s="57" t="s">
        <v>19</v>
      </c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9"/>
    </row>
    <row r="130" spans="1:27" ht="7.5" customHeight="1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</row>
    <row r="131" spans="1:27" ht="13.5">
      <c r="A131" s="30"/>
      <c r="B131" s="68" t="s">
        <v>60</v>
      </c>
      <c r="C131" s="68"/>
      <c r="D131" s="68"/>
      <c r="E131" s="68"/>
      <c r="F131" s="68"/>
      <c r="G131" s="68"/>
      <c r="H131" s="68"/>
      <c r="I131" s="68"/>
      <c r="J131" s="68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</row>
    <row r="132" spans="1:27" ht="13.5">
      <c r="A132" s="30"/>
      <c r="B132" s="68" t="s">
        <v>61</v>
      </c>
      <c r="C132" s="68"/>
      <c r="D132" s="68"/>
      <c r="E132" s="68"/>
      <c r="F132" s="68"/>
      <c r="G132" s="68"/>
      <c r="H132" s="68"/>
      <c r="I132" s="68"/>
      <c r="J132" s="68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</row>
    <row r="133" spans="1:27" ht="13.5">
      <c r="A133" s="30"/>
      <c r="B133" s="68" t="s">
        <v>62</v>
      </c>
      <c r="C133" s="68"/>
      <c r="D133" s="68"/>
      <c r="E133" s="68"/>
      <c r="F133" s="68"/>
      <c r="G133" s="68"/>
      <c r="H133" s="68"/>
      <c r="I133" s="68"/>
      <c r="J133" s="68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</row>
    <row r="134" spans="1:27" ht="13.5" customHeight="1">
      <c r="A134" s="30"/>
      <c r="B134" s="68" t="s">
        <v>63</v>
      </c>
      <c r="C134" s="68"/>
      <c r="D134" s="68"/>
      <c r="E134" s="68"/>
      <c r="F134" s="68"/>
      <c r="G134" s="68"/>
      <c r="H134" s="68"/>
      <c r="I134" s="68"/>
      <c r="J134" s="68"/>
      <c r="K134" s="74" t="s">
        <v>32</v>
      </c>
      <c r="L134" s="74"/>
      <c r="M134" s="74"/>
      <c r="N134" s="74"/>
      <c r="O134" s="74"/>
      <c r="P134" s="74"/>
      <c r="Q134" s="74"/>
      <c r="R134" s="74"/>
      <c r="S134" s="74"/>
      <c r="T134" s="30"/>
      <c r="U134" s="30"/>
      <c r="V134" s="30"/>
      <c r="W134" s="30"/>
      <c r="X134" s="30"/>
      <c r="Y134" s="30"/>
      <c r="Z134" s="30"/>
      <c r="AA134" s="30"/>
    </row>
    <row r="135" spans="1:27" ht="13.5">
      <c r="A135" s="30"/>
      <c r="B135" s="68" t="s">
        <v>65</v>
      </c>
      <c r="C135" s="68"/>
      <c r="D135" s="68"/>
      <c r="E135" s="68"/>
      <c r="F135" s="68"/>
      <c r="G135" s="68"/>
      <c r="H135" s="68"/>
      <c r="I135" s="68"/>
      <c r="J135" s="68"/>
      <c r="K135" s="74"/>
      <c r="L135" s="74"/>
      <c r="M135" s="74"/>
      <c r="N135" s="74"/>
      <c r="O135" s="74"/>
      <c r="P135" s="74"/>
      <c r="Q135" s="74"/>
      <c r="R135" s="30"/>
      <c r="S135" s="30"/>
      <c r="T135" s="30"/>
      <c r="U135" s="91" t="s">
        <v>14</v>
      </c>
      <c r="V135" s="91"/>
      <c r="W135" s="91"/>
      <c r="X135" s="91"/>
      <c r="Y135" s="91"/>
      <c r="Z135" s="91"/>
      <c r="AA135" s="91"/>
    </row>
    <row r="136" spans="1:27" ht="18" customHeight="1">
      <c r="A136" s="30"/>
      <c r="B136" s="68" t="s">
        <v>69</v>
      </c>
      <c r="C136" s="68"/>
      <c r="D136" s="68"/>
      <c r="E136" s="68"/>
      <c r="F136" s="68"/>
      <c r="G136" s="68"/>
      <c r="H136" s="68"/>
      <c r="I136" s="68"/>
      <c r="J136" s="68"/>
      <c r="K136" s="74"/>
      <c r="L136" s="74"/>
      <c r="M136" s="74"/>
      <c r="N136" s="74"/>
      <c r="O136" s="74"/>
      <c r="P136" s="74"/>
      <c r="Q136" s="74"/>
      <c r="R136" s="32"/>
      <c r="S136" s="33"/>
      <c r="U136" s="91"/>
      <c r="V136" s="91"/>
      <c r="W136" s="91"/>
      <c r="X136" s="91"/>
      <c r="Y136" s="91"/>
      <c r="Z136" s="91"/>
      <c r="AA136" s="91"/>
    </row>
    <row r="137" spans="1:27" ht="8.25" customHeight="1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AA137" s="30"/>
    </row>
    <row r="138" spans="1:27" ht="13.5">
      <c r="A138" s="30"/>
      <c r="B138" s="34" t="s">
        <v>1</v>
      </c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0"/>
      <c r="AA138" s="30"/>
    </row>
    <row r="139" spans="1:27" ht="5.25" customHeight="1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</row>
    <row r="140" spans="2:27" ht="29.25" customHeight="1">
      <c r="B140" s="92" t="s">
        <v>67</v>
      </c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64" t="s">
        <v>48</v>
      </c>
      <c r="T140" s="64"/>
      <c r="U140" s="64"/>
      <c r="V140" s="64" t="s">
        <v>36</v>
      </c>
      <c r="W140" s="64"/>
      <c r="X140" s="64"/>
      <c r="Y140" s="64" t="s">
        <v>37</v>
      </c>
      <c r="Z140" s="64"/>
      <c r="AA140" s="65"/>
    </row>
    <row r="141" spans="2:27" ht="41.25" customHeight="1">
      <c r="B141" s="35" t="s">
        <v>70</v>
      </c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7"/>
      <c r="S141" s="56">
        <f>1000*K136</f>
        <v>0</v>
      </c>
      <c r="T141" s="56"/>
      <c r="U141" s="56"/>
      <c r="V141" s="60"/>
      <c r="W141" s="60"/>
      <c r="X141" s="60"/>
      <c r="Y141" s="56">
        <f>S141-V141</f>
        <v>0</v>
      </c>
      <c r="Z141" s="56"/>
      <c r="AA141" s="56"/>
    </row>
    <row r="142" spans="2:27" ht="28.5" customHeight="1">
      <c r="B142" s="50" t="s">
        <v>58</v>
      </c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7"/>
      <c r="S142" s="56" t="e">
        <f>IF(K134="Afrique, Moyen-Orient et Asie-Pacifique",2400,IF(K134="Amérique latine",1700,IF(K134="Antilles et Mexique",1000,IF(K134="Choisissez un continent","Répondez à Q4 ci-haut"))))*K136</f>
        <v>#VALUE!</v>
      </c>
      <c r="T142" s="56"/>
      <c r="U142" s="56"/>
      <c r="V142" s="60"/>
      <c r="W142" s="60"/>
      <c r="X142" s="60"/>
      <c r="Y142" s="56" t="e">
        <f aca="true" t="shared" si="3" ref="Y142:Y152">S142-V142</f>
        <v>#VALUE!</v>
      </c>
      <c r="Z142" s="56"/>
      <c r="AA142" s="56"/>
    </row>
    <row r="143" spans="2:27" ht="25.5" customHeight="1">
      <c r="B143" s="35" t="s">
        <v>71</v>
      </c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7"/>
      <c r="S143" s="56">
        <f>350*K136</f>
        <v>0</v>
      </c>
      <c r="T143" s="56"/>
      <c r="U143" s="56"/>
      <c r="V143" s="60"/>
      <c r="W143" s="60"/>
      <c r="X143" s="60"/>
      <c r="Y143" s="56">
        <f t="shared" si="3"/>
        <v>0</v>
      </c>
      <c r="Z143" s="56"/>
      <c r="AA143" s="56"/>
    </row>
    <row r="144" spans="2:27" ht="27.75" customHeight="1">
      <c r="B144" s="35" t="s">
        <v>72</v>
      </c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7"/>
      <c r="S144" s="56">
        <f>300*K136</f>
        <v>0</v>
      </c>
      <c r="T144" s="56"/>
      <c r="U144" s="56"/>
      <c r="V144" s="60"/>
      <c r="W144" s="60"/>
      <c r="X144" s="60"/>
      <c r="Y144" s="56">
        <f t="shared" si="3"/>
        <v>0</v>
      </c>
      <c r="Z144" s="56"/>
      <c r="AA144" s="56"/>
    </row>
    <row r="145" spans="2:27" ht="25.5" customHeight="1">
      <c r="B145" s="35" t="s">
        <v>73</v>
      </c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7"/>
      <c r="S145" s="56">
        <f>15*K135*K136</f>
        <v>0</v>
      </c>
      <c r="T145" s="56"/>
      <c r="U145" s="56"/>
      <c r="V145" s="60"/>
      <c r="W145" s="60"/>
      <c r="X145" s="60"/>
      <c r="Y145" s="56">
        <f t="shared" si="3"/>
        <v>0</v>
      </c>
      <c r="Z145" s="56"/>
      <c r="AA145" s="56"/>
    </row>
    <row r="146" spans="2:27" ht="27.75" customHeight="1">
      <c r="B146" s="35" t="s">
        <v>68</v>
      </c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7"/>
      <c r="S146" s="56">
        <f>20*K135*K136</f>
        <v>0</v>
      </c>
      <c r="T146" s="56"/>
      <c r="U146" s="56"/>
      <c r="V146" s="60"/>
      <c r="W146" s="60"/>
      <c r="X146" s="60"/>
      <c r="Y146" s="56">
        <f t="shared" si="3"/>
        <v>0</v>
      </c>
      <c r="Z146" s="56"/>
      <c r="AA146" s="56"/>
    </row>
    <row r="147" spans="2:27" ht="26.25" customHeight="1">
      <c r="B147" s="35" t="s">
        <v>74</v>
      </c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7"/>
      <c r="S147" s="56">
        <f>10*K135*K136</f>
        <v>0</v>
      </c>
      <c r="T147" s="56"/>
      <c r="U147" s="56"/>
      <c r="V147" s="60"/>
      <c r="W147" s="60"/>
      <c r="X147" s="60"/>
      <c r="Y147" s="56">
        <f t="shared" si="3"/>
        <v>0</v>
      </c>
      <c r="Z147" s="56"/>
      <c r="AA147" s="56"/>
    </row>
    <row r="148" spans="2:27" ht="13.5" customHeight="1">
      <c r="B148" s="38" t="s">
        <v>45</v>
      </c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40"/>
      <c r="S148" s="56">
        <v>0</v>
      </c>
      <c r="T148" s="56"/>
      <c r="U148" s="56"/>
      <c r="V148" s="60"/>
      <c r="W148" s="60"/>
      <c r="X148" s="60"/>
      <c r="Y148" s="56">
        <f t="shared" si="3"/>
        <v>0</v>
      </c>
      <c r="Z148" s="56"/>
      <c r="AA148" s="56"/>
    </row>
    <row r="149" spans="2:27" ht="13.5" customHeight="1">
      <c r="B149" s="38" t="s">
        <v>45</v>
      </c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40"/>
      <c r="S149" s="56">
        <v>0</v>
      </c>
      <c r="T149" s="56"/>
      <c r="U149" s="56"/>
      <c r="V149" s="60"/>
      <c r="W149" s="60"/>
      <c r="X149" s="60"/>
      <c r="Y149" s="56">
        <f t="shared" si="3"/>
        <v>0</v>
      </c>
      <c r="Z149" s="56"/>
      <c r="AA149" s="56"/>
    </row>
    <row r="150" spans="2:27" ht="13.5" customHeight="1">
      <c r="B150" s="38" t="s">
        <v>45</v>
      </c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40"/>
      <c r="S150" s="56">
        <v>0</v>
      </c>
      <c r="T150" s="56"/>
      <c r="U150" s="56"/>
      <c r="V150" s="60"/>
      <c r="W150" s="60"/>
      <c r="X150" s="60"/>
      <c r="Y150" s="56">
        <f t="shared" si="3"/>
        <v>0</v>
      </c>
      <c r="Z150" s="56"/>
      <c r="AA150" s="56"/>
    </row>
    <row r="151" spans="2:27" ht="13.5" customHeight="1">
      <c r="B151" s="38" t="s">
        <v>45</v>
      </c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40"/>
      <c r="S151" s="56">
        <v>0</v>
      </c>
      <c r="T151" s="56"/>
      <c r="U151" s="56"/>
      <c r="V151" s="60"/>
      <c r="W151" s="60"/>
      <c r="X151" s="60"/>
      <c r="Y151" s="56">
        <f t="shared" si="3"/>
        <v>0</v>
      </c>
      <c r="Z151" s="56"/>
      <c r="AA151" s="56"/>
    </row>
    <row r="152" spans="2:27" ht="27" customHeight="1" thickBot="1">
      <c r="B152" s="94" t="s">
        <v>59</v>
      </c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6"/>
      <c r="S152" s="66" t="e">
        <f>SUM(S141:U151)*0.08</f>
        <v>#VALUE!</v>
      </c>
      <c r="T152" s="66"/>
      <c r="U152" s="66"/>
      <c r="V152" s="67"/>
      <c r="W152" s="67"/>
      <c r="X152" s="67"/>
      <c r="Y152" s="66" t="e">
        <f t="shared" si="3"/>
        <v>#VALUE!</v>
      </c>
      <c r="Z152" s="66"/>
      <c r="AA152" s="66"/>
    </row>
    <row r="153" spans="2:27" ht="23.25" customHeight="1" thickTop="1">
      <c r="B153" s="46" t="s">
        <v>10</v>
      </c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8"/>
      <c r="S153" s="49" t="e">
        <f>ROUND(SUM(S141:U152),0)</f>
        <v>#VALUE!</v>
      </c>
      <c r="T153" s="49"/>
      <c r="U153" s="49"/>
      <c r="V153" s="49">
        <f>ROUND(SUM(V141:X152),0)</f>
        <v>0</v>
      </c>
      <c r="W153" s="49"/>
      <c r="X153" s="49"/>
      <c r="Y153" s="49" t="e">
        <f>ROUND(SUM(Y141:AA152),0)</f>
        <v>#VALUE!</v>
      </c>
      <c r="Z153" s="49"/>
      <c r="AA153" s="49"/>
    </row>
    <row r="154" spans="1:27" ht="13.5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</row>
    <row r="155" spans="1:27" ht="13.5">
      <c r="A155" s="30"/>
      <c r="B155" s="75" t="s">
        <v>2</v>
      </c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</row>
    <row r="156" spans="1:27" ht="13.5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</row>
    <row r="157" spans="1:27" ht="26.25" customHeight="1">
      <c r="A157" s="30"/>
      <c r="B157" s="97" t="s">
        <v>39</v>
      </c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85" t="s">
        <v>40</v>
      </c>
      <c r="W157" s="85"/>
      <c r="X157" s="85"/>
      <c r="Y157" s="85"/>
      <c r="Z157" s="86"/>
      <c r="AA157" s="30"/>
    </row>
    <row r="158" spans="1:27" ht="13.5">
      <c r="A158" s="30"/>
      <c r="B158" s="99" t="s">
        <v>47</v>
      </c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56" t="e">
        <f>S153</f>
        <v>#VALUE!</v>
      </c>
      <c r="W158" s="56"/>
      <c r="X158" s="56"/>
      <c r="Y158" s="56"/>
      <c r="Z158" s="56"/>
      <c r="AA158" s="30"/>
    </row>
    <row r="159" spans="1:27" ht="13.5">
      <c r="A159" s="30"/>
      <c r="B159" s="99" t="s">
        <v>42</v>
      </c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60"/>
      <c r="W159" s="60"/>
      <c r="X159" s="60"/>
      <c r="Y159" s="60"/>
      <c r="Z159" s="60"/>
      <c r="AA159" s="30"/>
    </row>
    <row r="160" spans="1:27" ht="13.5" customHeight="1">
      <c r="A160" s="30"/>
      <c r="B160" s="41" t="s">
        <v>43</v>
      </c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3" t="e">
        <f>IF(V163&lt;&gt;V153,"ATTENTION : vos sources de financement","")</f>
        <v>#VALUE!</v>
      </c>
      <c r="O160" s="43"/>
      <c r="P160" s="43"/>
      <c r="Q160" s="43"/>
      <c r="R160" s="43"/>
      <c r="S160" s="43"/>
      <c r="T160" s="43"/>
      <c r="U160" s="44"/>
      <c r="V160" s="60"/>
      <c r="W160" s="60"/>
      <c r="X160" s="60"/>
      <c r="Y160" s="60"/>
      <c r="Z160" s="60"/>
      <c r="AA160" s="30"/>
    </row>
    <row r="161" spans="1:27" ht="13.5" customHeight="1">
      <c r="A161" s="30"/>
      <c r="B161" s="41" t="s">
        <v>44</v>
      </c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3" t="e">
        <f>IF(V163&lt;&gt;V153,"N'ÉGALENT PAS le coût total réel du projet","")</f>
        <v>#VALUE!</v>
      </c>
      <c r="O161" s="43"/>
      <c r="P161" s="43"/>
      <c r="Q161" s="43"/>
      <c r="R161" s="43"/>
      <c r="S161" s="43"/>
      <c r="T161" s="43"/>
      <c r="U161" s="44"/>
      <c r="V161" s="60"/>
      <c r="W161" s="60"/>
      <c r="X161" s="60"/>
      <c r="Y161" s="60"/>
      <c r="Z161" s="60"/>
      <c r="AA161" s="30"/>
    </row>
    <row r="162" spans="1:27" ht="13.5" customHeight="1" thickBot="1">
      <c r="A162" s="30"/>
      <c r="B162" s="53" t="s">
        <v>3</v>
      </c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5"/>
      <c r="V162" s="67"/>
      <c r="W162" s="67"/>
      <c r="X162" s="67"/>
      <c r="Y162" s="67"/>
      <c r="Z162" s="67"/>
      <c r="AA162" s="30"/>
    </row>
    <row r="163" spans="1:27" ht="13.5" customHeight="1" thickTop="1">
      <c r="A163" s="30"/>
      <c r="B163" s="89" t="s">
        <v>10</v>
      </c>
      <c r="C163" s="90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87"/>
      <c r="O163" s="87"/>
      <c r="P163" s="87"/>
      <c r="Q163" s="87"/>
      <c r="R163" s="87"/>
      <c r="S163" s="87"/>
      <c r="T163" s="87"/>
      <c r="U163" s="88"/>
      <c r="V163" s="49" t="e">
        <f>ROUND(SUM(V158:Z162),0)</f>
        <v>#VALUE!</v>
      </c>
      <c r="W163" s="49"/>
      <c r="X163" s="49"/>
      <c r="Y163" s="49"/>
      <c r="Z163" s="49"/>
      <c r="AA163" s="30"/>
    </row>
    <row r="165" ht="4.5" customHeight="1"/>
    <row r="166" spans="1:28" ht="13.5">
      <c r="A166" s="30"/>
      <c r="B166" s="57" t="str">
        <f>CONCATENATE("PRÉVISIONS BUDGÉTAIRES  ",Données!A4)</f>
        <v>PRÉVISIONS BUDGÉTAIRES  2017-2018</v>
      </c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9"/>
      <c r="AB166" s="28"/>
    </row>
    <row r="167" spans="1:27" ht="4.5" customHeight="1">
      <c r="A167" s="30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</row>
    <row r="168" spans="1:27" ht="13.5">
      <c r="A168" s="30"/>
      <c r="B168" s="57" t="s">
        <v>35</v>
      </c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9"/>
    </row>
    <row r="169" spans="1:27" ht="4.5" customHeight="1">
      <c r="A169" s="30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</row>
    <row r="170" spans="1:27" ht="13.5">
      <c r="A170" s="30"/>
      <c r="B170" s="57" t="s">
        <v>19</v>
      </c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9"/>
    </row>
    <row r="171" spans="1:27" ht="7.5" customHeight="1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</row>
    <row r="172" spans="1:27" ht="13.5">
      <c r="A172" s="30"/>
      <c r="B172" s="68" t="s">
        <v>60</v>
      </c>
      <c r="C172" s="68"/>
      <c r="D172" s="68"/>
      <c r="E172" s="68"/>
      <c r="F172" s="68"/>
      <c r="G172" s="68"/>
      <c r="H172" s="68"/>
      <c r="I172" s="68"/>
      <c r="J172" s="68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  <c r="AA172" s="69"/>
    </row>
    <row r="173" spans="1:27" ht="13.5">
      <c r="A173" s="30"/>
      <c r="B173" s="68" t="s">
        <v>61</v>
      </c>
      <c r="C173" s="68"/>
      <c r="D173" s="68"/>
      <c r="E173" s="68"/>
      <c r="F173" s="68"/>
      <c r="G173" s="68"/>
      <c r="H173" s="68"/>
      <c r="I173" s="68"/>
      <c r="J173" s="68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</row>
    <row r="174" spans="1:27" ht="13.5">
      <c r="A174" s="30"/>
      <c r="B174" s="68" t="s">
        <v>62</v>
      </c>
      <c r="C174" s="68"/>
      <c r="D174" s="68"/>
      <c r="E174" s="68"/>
      <c r="F174" s="68"/>
      <c r="G174" s="68"/>
      <c r="H174" s="68"/>
      <c r="I174" s="68"/>
      <c r="J174" s="68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  <c r="AA174" s="69"/>
    </row>
    <row r="175" spans="1:27" ht="13.5" customHeight="1">
      <c r="A175" s="30"/>
      <c r="B175" s="68" t="s">
        <v>63</v>
      </c>
      <c r="C175" s="68"/>
      <c r="D175" s="68"/>
      <c r="E175" s="68"/>
      <c r="F175" s="68"/>
      <c r="G175" s="68"/>
      <c r="H175" s="68"/>
      <c r="I175" s="68"/>
      <c r="J175" s="68"/>
      <c r="K175" s="74" t="s">
        <v>32</v>
      </c>
      <c r="L175" s="74"/>
      <c r="M175" s="74"/>
      <c r="N175" s="74"/>
      <c r="O175" s="74"/>
      <c r="P175" s="74"/>
      <c r="Q175" s="74"/>
      <c r="R175" s="74"/>
      <c r="S175" s="74"/>
      <c r="T175" s="30"/>
      <c r="U175" s="30"/>
      <c r="V175" s="30"/>
      <c r="W175" s="30"/>
      <c r="X175" s="30"/>
      <c r="Y175" s="30"/>
      <c r="Z175" s="30"/>
      <c r="AA175" s="30"/>
    </row>
    <row r="176" spans="1:27" ht="13.5">
      <c r="A176" s="30"/>
      <c r="B176" s="68" t="s">
        <v>65</v>
      </c>
      <c r="C176" s="68"/>
      <c r="D176" s="68"/>
      <c r="E176" s="68"/>
      <c r="F176" s="68"/>
      <c r="G176" s="68"/>
      <c r="H176" s="68"/>
      <c r="I176" s="68"/>
      <c r="J176" s="68"/>
      <c r="K176" s="74"/>
      <c r="L176" s="74"/>
      <c r="M176" s="74"/>
      <c r="N176" s="74"/>
      <c r="O176" s="74"/>
      <c r="P176" s="74"/>
      <c r="Q176" s="74"/>
      <c r="R176" s="30"/>
      <c r="S176" s="30"/>
      <c r="T176" s="30"/>
      <c r="U176" s="91" t="s">
        <v>14</v>
      </c>
      <c r="V176" s="91"/>
      <c r="W176" s="91"/>
      <c r="X176" s="91"/>
      <c r="Y176" s="91"/>
      <c r="Z176" s="91"/>
      <c r="AA176" s="91"/>
    </row>
    <row r="177" spans="1:27" ht="18" customHeight="1">
      <c r="A177" s="30"/>
      <c r="B177" s="68" t="s">
        <v>69</v>
      </c>
      <c r="C177" s="68"/>
      <c r="D177" s="68"/>
      <c r="E177" s="68"/>
      <c r="F177" s="68"/>
      <c r="G177" s="68"/>
      <c r="H177" s="68"/>
      <c r="I177" s="68"/>
      <c r="J177" s="68"/>
      <c r="K177" s="74"/>
      <c r="L177" s="74"/>
      <c r="M177" s="74"/>
      <c r="N177" s="74"/>
      <c r="O177" s="74"/>
      <c r="P177" s="74"/>
      <c r="Q177" s="74"/>
      <c r="R177" s="32"/>
      <c r="S177" s="33"/>
      <c r="U177" s="91"/>
      <c r="V177" s="91"/>
      <c r="W177" s="91"/>
      <c r="X177" s="91"/>
      <c r="Y177" s="91"/>
      <c r="Z177" s="91"/>
      <c r="AA177" s="91"/>
    </row>
    <row r="178" spans="1:27" ht="8.25" customHeight="1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AA178" s="30"/>
    </row>
    <row r="179" spans="1:27" ht="13.5">
      <c r="A179" s="30"/>
      <c r="B179" s="34" t="s">
        <v>1</v>
      </c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0"/>
      <c r="AA179" s="30"/>
    </row>
    <row r="180" spans="1:27" ht="5.25" customHeight="1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</row>
    <row r="181" spans="2:27" ht="29.25" customHeight="1">
      <c r="B181" s="92" t="s">
        <v>67</v>
      </c>
      <c r="C181" s="93"/>
      <c r="D181" s="93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  <c r="Q181" s="93"/>
      <c r="R181" s="93"/>
      <c r="S181" s="64" t="s">
        <v>48</v>
      </c>
      <c r="T181" s="64"/>
      <c r="U181" s="64"/>
      <c r="V181" s="64" t="s">
        <v>36</v>
      </c>
      <c r="W181" s="64"/>
      <c r="X181" s="64"/>
      <c r="Y181" s="64" t="s">
        <v>37</v>
      </c>
      <c r="Z181" s="64"/>
      <c r="AA181" s="65"/>
    </row>
    <row r="182" spans="2:27" ht="41.25" customHeight="1">
      <c r="B182" s="35" t="s">
        <v>70</v>
      </c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7"/>
      <c r="S182" s="56">
        <f>1000*K177</f>
        <v>0</v>
      </c>
      <c r="T182" s="56"/>
      <c r="U182" s="56"/>
      <c r="V182" s="60"/>
      <c r="W182" s="60"/>
      <c r="X182" s="60"/>
      <c r="Y182" s="56">
        <f>S182-V182</f>
        <v>0</v>
      </c>
      <c r="Z182" s="56"/>
      <c r="AA182" s="56"/>
    </row>
    <row r="183" spans="2:27" ht="28.5" customHeight="1">
      <c r="B183" s="50" t="s">
        <v>58</v>
      </c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7"/>
      <c r="S183" s="56" t="e">
        <f>IF(K175="Afrique, Moyen-Orient et Asie-Pacifique",2400,IF(K175="Amérique latine",1700,IF(K175="Antilles et Mexique",1000,IF(K175="Choisissez un continent","Répondez à Q4 ci-haut"))))*K177</f>
        <v>#VALUE!</v>
      </c>
      <c r="T183" s="56"/>
      <c r="U183" s="56"/>
      <c r="V183" s="60"/>
      <c r="W183" s="60"/>
      <c r="X183" s="60"/>
      <c r="Y183" s="56" t="e">
        <f aca="true" t="shared" si="4" ref="Y183:Y193">S183-V183</f>
        <v>#VALUE!</v>
      </c>
      <c r="Z183" s="56"/>
      <c r="AA183" s="56"/>
    </row>
    <row r="184" spans="2:27" ht="25.5" customHeight="1">
      <c r="B184" s="35" t="s">
        <v>71</v>
      </c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7"/>
      <c r="S184" s="56">
        <f>350*K177</f>
        <v>0</v>
      </c>
      <c r="T184" s="56"/>
      <c r="U184" s="56"/>
      <c r="V184" s="60"/>
      <c r="W184" s="60"/>
      <c r="X184" s="60"/>
      <c r="Y184" s="56">
        <f t="shared" si="4"/>
        <v>0</v>
      </c>
      <c r="Z184" s="56"/>
      <c r="AA184" s="56"/>
    </row>
    <row r="185" spans="2:27" ht="27.75" customHeight="1">
      <c r="B185" s="35" t="s">
        <v>72</v>
      </c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7"/>
      <c r="S185" s="56">
        <f>300*K177</f>
        <v>0</v>
      </c>
      <c r="T185" s="56"/>
      <c r="U185" s="56"/>
      <c r="V185" s="60"/>
      <c r="W185" s="60"/>
      <c r="X185" s="60"/>
      <c r="Y185" s="56">
        <f t="shared" si="4"/>
        <v>0</v>
      </c>
      <c r="Z185" s="56"/>
      <c r="AA185" s="56"/>
    </row>
    <row r="186" spans="2:27" ht="25.5" customHeight="1">
      <c r="B186" s="35" t="s">
        <v>73</v>
      </c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7"/>
      <c r="S186" s="56">
        <f>15*K176*K177</f>
        <v>0</v>
      </c>
      <c r="T186" s="56"/>
      <c r="U186" s="56"/>
      <c r="V186" s="60"/>
      <c r="W186" s="60"/>
      <c r="X186" s="60"/>
      <c r="Y186" s="56">
        <f t="shared" si="4"/>
        <v>0</v>
      </c>
      <c r="Z186" s="56"/>
      <c r="AA186" s="56"/>
    </row>
    <row r="187" spans="2:27" ht="27.75" customHeight="1">
      <c r="B187" s="35" t="s">
        <v>68</v>
      </c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7"/>
      <c r="S187" s="56">
        <f>20*K176*K177</f>
        <v>0</v>
      </c>
      <c r="T187" s="56"/>
      <c r="U187" s="56"/>
      <c r="V187" s="60"/>
      <c r="W187" s="60"/>
      <c r="X187" s="60"/>
      <c r="Y187" s="56">
        <f t="shared" si="4"/>
        <v>0</v>
      </c>
      <c r="Z187" s="56"/>
      <c r="AA187" s="56"/>
    </row>
    <row r="188" spans="2:27" ht="26.25" customHeight="1">
      <c r="B188" s="35" t="s">
        <v>74</v>
      </c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7"/>
      <c r="S188" s="56">
        <f>10*K176*K177</f>
        <v>0</v>
      </c>
      <c r="T188" s="56"/>
      <c r="U188" s="56"/>
      <c r="V188" s="60"/>
      <c r="W188" s="60"/>
      <c r="X188" s="60"/>
      <c r="Y188" s="56">
        <f t="shared" si="4"/>
        <v>0</v>
      </c>
      <c r="Z188" s="56"/>
      <c r="AA188" s="56"/>
    </row>
    <row r="189" spans="2:27" ht="13.5" customHeight="1">
      <c r="B189" s="38" t="s">
        <v>45</v>
      </c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40"/>
      <c r="S189" s="56">
        <v>0</v>
      </c>
      <c r="T189" s="56"/>
      <c r="U189" s="56"/>
      <c r="V189" s="60"/>
      <c r="W189" s="60"/>
      <c r="X189" s="60"/>
      <c r="Y189" s="56">
        <f t="shared" si="4"/>
        <v>0</v>
      </c>
      <c r="Z189" s="56"/>
      <c r="AA189" s="56"/>
    </row>
    <row r="190" spans="2:27" ht="13.5" customHeight="1">
      <c r="B190" s="38" t="s">
        <v>45</v>
      </c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40"/>
      <c r="S190" s="56">
        <v>0</v>
      </c>
      <c r="T190" s="56"/>
      <c r="U190" s="56"/>
      <c r="V190" s="60"/>
      <c r="W190" s="60"/>
      <c r="X190" s="60"/>
      <c r="Y190" s="56">
        <f t="shared" si="4"/>
        <v>0</v>
      </c>
      <c r="Z190" s="56"/>
      <c r="AA190" s="56"/>
    </row>
    <row r="191" spans="2:27" ht="13.5" customHeight="1">
      <c r="B191" s="38" t="s">
        <v>45</v>
      </c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40"/>
      <c r="S191" s="56">
        <v>0</v>
      </c>
      <c r="T191" s="56"/>
      <c r="U191" s="56"/>
      <c r="V191" s="60"/>
      <c r="W191" s="60"/>
      <c r="X191" s="60"/>
      <c r="Y191" s="56">
        <f t="shared" si="4"/>
        <v>0</v>
      </c>
      <c r="Z191" s="56"/>
      <c r="AA191" s="56"/>
    </row>
    <row r="192" spans="2:27" ht="13.5" customHeight="1">
      <c r="B192" s="38" t="s">
        <v>45</v>
      </c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40"/>
      <c r="S192" s="56">
        <v>0</v>
      </c>
      <c r="T192" s="56"/>
      <c r="U192" s="56"/>
      <c r="V192" s="60"/>
      <c r="W192" s="60"/>
      <c r="X192" s="60"/>
      <c r="Y192" s="56">
        <f t="shared" si="4"/>
        <v>0</v>
      </c>
      <c r="Z192" s="56"/>
      <c r="AA192" s="56"/>
    </row>
    <row r="193" spans="2:27" ht="27" customHeight="1" thickBot="1">
      <c r="B193" s="94" t="s">
        <v>59</v>
      </c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6"/>
      <c r="S193" s="66" t="e">
        <f>SUM(S182:U192)*0.08</f>
        <v>#VALUE!</v>
      </c>
      <c r="T193" s="66"/>
      <c r="U193" s="66"/>
      <c r="V193" s="67"/>
      <c r="W193" s="67"/>
      <c r="X193" s="67"/>
      <c r="Y193" s="66" t="e">
        <f t="shared" si="4"/>
        <v>#VALUE!</v>
      </c>
      <c r="Z193" s="66"/>
      <c r="AA193" s="66"/>
    </row>
    <row r="194" spans="2:27" ht="23.25" customHeight="1" thickTop="1">
      <c r="B194" s="46" t="s">
        <v>10</v>
      </c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8"/>
      <c r="S194" s="49" t="e">
        <f>ROUND(SUM(S182:U193),0)</f>
        <v>#VALUE!</v>
      </c>
      <c r="T194" s="49"/>
      <c r="U194" s="49"/>
      <c r="V194" s="49">
        <f>ROUND(SUM(V182:X193),0)</f>
        <v>0</v>
      </c>
      <c r="W194" s="49"/>
      <c r="X194" s="49"/>
      <c r="Y194" s="49" t="e">
        <f>ROUND(SUM(Y182:AA193),0)</f>
        <v>#VALUE!</v>
      </c>
      <c r="Z194" s="49"/>
      <c r="AA194" s="49"/>
    </row>
    <row r="195" spans="1:27" ht="13.5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</row>
    <row r="196" spans="1:27" ht="13.5">
      <c r="A196" s="30"/>
      <c r="B196" s="75" t="s">
        <v>2</v>
      </c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  <c r="AA196" s="75"/>
    </row>
    <row r="197" spans="1:27" ht="13.5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</row>
    <row r="198" spans="1:27" ht="26.25" customHeight="1">
      <c r="A198" s="30"/>
      <c r="B198" s="97" t="s">
        <v>39</v>
      </c>
      <c r="C198" s="98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8"/>
      <c r="S198" s="98"/>
      <c r="T198" s="98"/>
      <c r="U198" s="98"/>
      <c r="V198" s="85" t="s">
        <v>40</v>
      </c>
      <c r="W198" s="85"/>
      <c r="X198" s="85"/>
      <c r="Y198" s="85"/>
      <c r="Z198" s="86"/>
      <c r="AA198" s="30"/>
    </row>
    <row r="199" spans="1:27" ht="13.5">
      <c r="A199" s="30"/>
      <c r="B199" s="99" t="s">
        <v>47</v>
      </c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56" t="e">
        <f>S194</f>
        <v>#VALUE!</v>
      </c>
      <c r="W199" s="56"/>
      <c r="X199" s="56"/>
      <c r="Y199" s="56"/>
      <c r="Z199" s="56"/>
      <c r="AA199" s="30"/>
    </row>
    <row r="200" spans="1:27" ht="13.5">
      <c r="A200" s="30"/>
      <c r="B200" s="99" t="s">
        <v>42</v>
      </c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60"/>
      <c r="W200" s="60"/>
      <c r="X200" s="60"/>
      <c r="Y200" s="60"/>
      <c r="Z200" s="60"/>
      <c r="AA200" s="30"/>
    </row>
    <row r="201" spans="1:27" ht="13.5" customHeight="1">
      <c r="A201" s="30"/>
      <c r="B201" s="41" t="s">
        <v>43</v>
      </c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3" t="e">
        <f>IF(V204&lt;&gt;V194,"ATTENTION : vos sources de financement","")</f>
        <v>#VALUE!</v>
      </c>
      <c r="O201" s="43"/>
      <c r="P201" s="43"/>
      <c r="Q201" s="43"/>
      <c r="R201" s="43"/>
      <c r="S201" s="43"/>
      <c r="T201" s="43"/>
      <c r="U201" s="44"/>
      <c r="V201" s="60"/>
      <c r="W201" s="60"/>
      <c r="X201" s="60"/>
      <c r="Y201" s="60"/>
      <c r="Z201" s="60"/>
      <c r="AA201" s="30"/>
    </row>
    <row r="202" spans="1:27" ht="13.5" customHeight="1">
      <c r="A202" s="30"/>
      <c r="B202" s="41" t="s">
        <v>44</v>
      </c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3" t="e">
        <f>IF(V204&lt;&gt;V194,"N'ÉGALENT PAS le coût total réel du projet","")</f>
        <v>#VALUE!</v>
      </c>
      <c r="O202" s="43"/>
      <c r="P202" s="43"/>
      <c r="Q202" s="43"/>
      <c r="R202" s="43"/>
      <c r="S202" s="43"/>
      <c r="T202" s="43"/>
      <c r="U202" s="44"/>
      <c r="V202" s="60"/>
      <c r="W202" s="60"/>
      <c r="X202" s="60"/>
      <c r="Y202" s="60"/>
      <c r="Z202" s="60"/>
      <c r="AA202" s="30"/>
    </row>
    <row r="203" spans="1:27" ht="13.5" customHeight="1" thickBot="1">
      <c r="A203" s="30"/>
      <c r="B203" s="53" t="s">
        <v>3</v>
      </c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5"/>
      <c r="V203" s="67"/>
      <c r="W203" s="67"/>
      <c r="X203" s="67"/>
      <c r="Y203" s="67"/>
      <c r="Z203" s="67"/>
      <c r="AA203" s="30"/>
    </row>
    <row r="204" spans="1:27" ht="13.5" customHeight="1" thickTop="1">
      <c r="A204" s="30"/>
      <c r="B204" s="89" t="s">
        <v>10</v>
      </c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87"/>
      <c r="O204" s="87"/>
      <c r="P204" s="87"/>
      <c r="Q204" s="87"/>
      <c r="R204" s="87"/>
      <c r="S204" s="87"/>
      <c r="T204" s="87"/>
      <c r="U204" s="88"/>
      <c r="V204" s="49" t="e">
        <f>ROUND(SUM(V199:Z203),0)</f>
        <v>#VALUE!</v>
      </c>
      <c r="W204" s="49"/>
      <c r="X204" s="49"/>
      <c r="Y204" s="49"/>
      <c r="Z204" s="49"/>
      <c r="AA204" s="30"/>
    </row>
  </sheetData>
  <sheetProtection password="C60A" sheet="1" objects="1" scenarios="1"/>
  <mergeCells count="455">
    <mergeCell ref="B202:M202"/>
    <mergeCell ref="N202:U202"/>
    <mergeCell ref="V202:Z202"/>
    <mergeCell ref="B203:U203"/>
    <mergeCell ref="V203:Z203"/>
    <mergeCell ref="B204:M204"/>
    <mergeCell ref="N204:U204"/>
    <mergeCell ref="V204:Z204"/>
    <mergeCell ref="B199:U199"/>
    <mergeCell ref="V199:Z199"/>
    <mergeCell ref="B200:U200"/>
    <mergeCell ref="V200:Z200"/>
    <mergeCell ref="B201:M201"/>
    <mergeCell ref="N201:U201"/>
    <mergeCell ref="V201:Z201"/>
    <mergeCell ref="B194:R194"/>
    <mergeCell ref="S194:U194"/>
    <mergeCell ref="V194:X194"/>
    <mergeCell ref="Y194:AA194"/>
    <mergeCell ref="B196:AA196"/>
    <mergeCell ref="B198:U198"/>
    <mergeCell ref="V198:Z198"/>
    <mergeCell ref="B192:R192"/>
    <mergeCell ref="S192:U192"/>
    <mergeCell ref="V192:X192"/>
    <mergeCell ref="Y192:AA192"/>
    <mergeCell ref="B193:R193"/>
    <mergeCell ref="S193:U193"/>
    <mergeCell ref="V193:X193"/>
    <mergeCell ref="Y193:AA193"/>
    <mergeCell ref="B190:R190"/>
    <mergeCell ref="S190:U190"/>
    <mergeCell ref="V190:X190"/>
    <mergeCell ref="Y190:AA190"/>
    <mergeCell ref="B191:R191"/>
    <mergeCell ref="S191:U191"/>
    <mergeCell ref="V191:X191"/>
    <mergeCell ref="Y191:AA191"/>
    <mergeCell ref="B188:R188"/>
    <mergeCell ref="S188:U188"/>
    <mergeCell ref="V188:X188"/>
    <mergeCell ref="Y188:AA188"/>
    <mergeCell ref="B189:R189"/>
    <mergeCell ref="S189:U189"/>
    <mergeCell ref="V189:X189"/>
    <mergeCell ref="Y189:AA189"/>
    <mergeCell ref="B186:R186"/>
    <mergeCell ref="S186:U186"/>
    <mergeCell ref="V186:X186"/>
    <mergeCell ref="Y186:AA186"/>
    <mergeCell ref="B187:R187"/>
    <mergeCell ref="S187:U187"/>
    <mergeCell ref="V187:X187"/>
    <mergeCell ref="Y187:AA187"/>
    <mergeCell ref="B184:R184"/>
    <mergeCell ref="S184:U184"/>
    <mergeCell ref="V184:X184"/>
    <mergeCell ref="Y184:AA184"/>
    <mergeCell ref="B185:R185"/>
    <mergeCell ref="S185:U185"/>
    <mergeCell ref="V185:X185"/>
    <mergeCell ref="Y185:AA185"/>
    <mergeCell ref="B182:R182"/>
    <mergeCell ref="S182:U182"/>
    <mergeCell ref="V182:X182"/>
    <mergeCell ref="Y182:AA182"/>
    <mergeCell ref="B183:R183"/>
    <mergeCell ref="S183:U183"/>
    <mergeCell ref="V183:X183"/>
    <mergeCell ref="Y183:AA183"/>
    <mergeCell ref="B177:J177"/>
    <mergeCell ref="K177:Q177"/>
    <mergeCell ref="U176:AA177"/>
    <mergeCell ref="B179:R179"/>
    <mergeCell ref="B181:R181"/>
    <mergeCell ref="S181:U181"/>
    <mergeCell ref="V181:X181"/>
    <mergeCell ref="Y181:AA181"/>
    <mergeCell ref="B174:J174"/>
    <mergeCell ref="K174:AA174"/>
    <mergeCell ref="B175:J175"/>
    <mergeCell ref="K175:S175"/>
    <mergeCell ref="B176:J176"/>
    <mergeCell ref="K176:Q176"/>
    <mergeCell ref="B166:AA166"/>
    <mergeCell ref="B168:AA168"/>
    <mergeCell ref="B170:AA170"/>
    <mergeCell ref="B172:J172"/>
    <mergeCell ref="K172:AA172"/>
    <mergeCell ref="B173:J173"/>
    <mergeCell ref="K173:AA173"/>
    <mergeCell ref="B161:M161"/>
    <mergeCell ref="N161:U161"/>
    <mergeCell ref="V161:Z161"/>
    <mergeCell ref="B162:U162"/>
    <mergeCell ref="V162:Z162"/>
    <mergeCell ref="B163:M163"/>
    <mergeCell ref="N163:U163"/>
    <mergeCell ref="V163:Z163"/>
    <mergeCell ref="B158:U158"/>
    <mergeCell ref="V158:Z158"/>
    <mergeCell ref="B159:U159"/>
    <mergeCell ref="V159:Z159"/>
    <mergeCell ref="B160:M160"/>
    <mergeCell ref="N160:U160"/>
    <mergeCell ref="V160:Z160"/>
    <mergeCell ref="B153:R153"/>
    <mergeCell ref="S153:U153"/>
    <mergeCell ref="V153:X153"/>
    <mergeCell ref="Y153:AA153"/>
    <mergeCell ref="B155:AA155"/>
    <mergeCell ref="B157:U157"/>
    <mergeCell ref="V157:Z157"/>
    <mergeCell ref="B151:R151"/>
    <mergeCell ref="S151:U151"/>
    <mergeCell ref="V151:X151"/>
    <mergeCell ref="Y151:AA151"/>
    <mergeCell ref="B152:R152"/>
    <mergeCell ref="S152:U152"/>
    <mergeCell ref="V152:X152"/>
    <mergeCell ref="Y152:AA152"/>
    <mergeCell ref="B149:R149"/>
    <mergeCell ref="S149:U149"/>
    <mergeCell ref="V149:X149"/>
    <mergeCell ref="Y149:AA149"/>
    <mergeCell ref="B150:R150"/>
    <mergeCell ref="S150:U150"/>
    <mergeCell ref="V150:X150"/>
    <mergeCell ref="Y150:AA150"/>
    <mergeCell ref="B147:R147"/>
    <mergeCell ref="S147:U147"/>
    <mergeCell ref="V147:X147"/>
    <mergeCell ref="Y147:AA147"/>
    <mergeCell ref="B148:R148"/>
    <mergeCell ref="S148:U148"/>
    <mergeCell ref="V148:X148"/>
    <mergeCell ref="Y148:AA148"/>
    <mergeCell ref="B145:R145"/>
    <mergeCell ref="S145:U145"/>
    <mergeCell ref="V145:X145"/>
    <mergeCell ref="Y145:AA145"/>
    <mergeCell ref="B146:R146"/>
    <mergeCell ref="S146:U146"/>
    <mergeCell ref="V146:X146"/>
    <mergeCell ref="Y146:AA146"/>
    <mergeCell ref="B143:R143"/>
    <mergeCell ref="S143:U143"/>
    <mergeCell ref="V143:X143"/>
    <mergeCell ref="Y143:AA143"/>
    <mergeCell ref="B144:R144"/>
    <mergeCell ref="S144:U144"/>
    <mergeCell ref="V144:X144"/>
    <mergeCell ref="Y144:AA144"/>
    <mergeCell ref="B141:R141"/>
    <mergeCell ref="S141:U141"/>
    <mergeCell ref="V141:X141"/>
    <mergeCell ref="Y141:AA141"/>
    <mergeCell ref="B142:R142"/>
    <mergeCell ref="S142:U142"/>
    <mergeCell ref="V142:X142"/>
    <mergeCell ref="Y142:AA142"/>
    <mergeCell ref="B136:J136"/>
    <mergeCell ref="K136:Q136"/>
    <mergeCell ref="U135:AA136"/>
    <mergeCell ref="B138:R138"/>
    <mergeCell ref="B140:R140"/>
    <mergeCell ref="S140:U140"/>
    <mergeCell ref="V140:X140"/>
    <mergeCell ref="Y140:AA140"/>
    <mergeCell ref="B133:J133"/>
    <mergeCell ref="K133:AA133"/>
    <mergeCell ref="B134:J134"/>
    <mergeCell ref="K134:S134"/>
    <mergeCell ref="B135:J135"/>
    <mergeCell ref="K135:Q135"/>
    <mergeCell ref="B125:AA125"/>
    <mergeCell ref="B127:AA127"/>
    <mergeCell ref="B129:AA129"/>
    <mergeCell ref="B131:J131"/>
    <mergeCell ref="K131:AA131"/>
    <mergeCell ref="B132:J132"/>
    <mergeCell ref="K132:AA132"/>
    <mergeCell ref="B120:M120"/>
    <mergeCell ref="N120:U120"/>
    <mergeCell ref="V120:Z120"/>
    <mergeCell ref="B121:U121"/>
    <mergeCell ref="V121:Z121"/>
    <mergeCell ref="B122:M122"/>
    <mergeCell ref="N122:U122"/>
    <mergeCell ref="V122:Z122"/>
    <mergeCell ref="B117:U117"/>
    <mergeCell ref="V117:Z117"/>
    <mergeCell ref="B118:U118"/>
    <mergeCell ref="V118:Z118"/>
    <mergeCell ref="B119:M119"/>
    <mergeCell ref="N119:U119"/>
    <mergeCell ref="V119:Z119"/>
    <mergeCell ref="B112:R112"/>
    <mergeCell ref="S112:U112"/>
    <mergeCell ref="V112:X112"/>
    <mergeCell ref="Y112:AA112"/>
    <mergeCell ref="B114:AA114"/>
    <mergeCell ref="B116:U116"/>
    <mergeCell ref="V116:Z116"/>
    <mergeCell ref="B110:R110"/>
    <mergeCell ref="S110:U110"/>
    <mergeCell ref="V110:X110"/>
    <mergeCell ref="Y110:AA110"/>
    <mergeCell ref="B111:R111"/>
    <mergeCell ref="S111:U111"/>
    <mergeCell ref="V111:X111"/>
    <mergeCell ref="Y111:AA111"/>
    <mergeCell ref="B108:R108"/>
    <mergeCell ref="S108:U108"/>
    <mergeCell ref="V108:X108"/>
    <mergeCell ref="Y108:AA108"/>
    <mergeCell ref="B109:R109"/>
    <mergeCell ref="S109:U109"/>
    <mergeCell ref="V109:X109"/>
    <mergeCell ref="Y109:AA109"/>
    <mergeCell ref="B106:R106"/>
    <mergeCell ref="S106:U106"/>
    <mergeCell ref="V106:X106"/>
    <mergeCell ref="Y106:AA106"/>
    <mergeCell ref="B107:R107"/>
    <mergeCell ref="S107:U107"/>
    <mergeCell ref="V107:X107"/>
    <mergeCell ref="Y107:AA107"/>
    <mergeCell ref="B104:R104"/>
    <mergeCell ref="S104:U104"/>
    <mergeCell ref="V104:X104"/>
    <mergeCell ref="Y104:AA104"/>
    <mergeCell ref="B105:R105"/>
    <mergeCell ref="S105:U105"/>
    <mergeCell ref="V105:X105"/>
    <mergeCell ref="Y105:AA105"/>
    <mergeCell ref="B102:R102"/>
    <mergeCell ref="S102:U102"/>
    <mergeCell ref="V102:X102"/>
    <mergeCell ref="Y102:AA102"/>
    <mergeCell ref="B103:R103"/>
    <mergeCell ref="S103:U103"/>
    <mergeCell ref="V103:X103"/>
    <mergeCell ref="Y103:AA103"/>
    <mergeCell ref="B100:R100"/>
    <mergeCell ref="S100:U100"/>
    <mergeCell ref="V100:X100"/>
    <mergeCell ref="Y100:AA100"/>
    <mergeCell ref="B101:R101"/>
    <mergeCell ref="S101:U101"/>
    <mergeCell ref="V101:X101"/>
    <mergeCell ref="Y101:AA101"/>
    <mergeCell ref="B95:J95"/>
    <mergeCell ref="K95:Q95"/>
    <mergeCell ref="U94:AA95"/>
    <mergeCell ref="B97:R97"/>
    <mergeCell ref="B99:R99"/>
    <mergeCell ref="S99:U99"/>
    <mergeCell ref="V99:X99"/>
    <mergeCell ref="Y99:AA99"/>
    <mergeCell ref="B92:J92"/>
    <mergeCell ref="K92:AA92"/>
    <mergeCell ref="B93:J93"/>
    <mergeCell ref="K93:S93"/>
    <mergeCell ref="B94:J94"/>
    <mergeCell ref="K94:Q94"/>
    <mergeCell ref="B86:AA86"/>
    <mergeCell ref="B88:AA88"/>
    <mergeCell ref="B90:J90"/>
    <mergeCell ref="K90:AA90"/>
    <mergeCell ref="B91:J91"/>
    <mergeCell ref="K91:AA91"/>
    <mergeCell ref="B80:U80"/>
    <mergeCell ref="V80:Z80"/>
    <mergeCell ref="B81:M81"/>
    <mergeCell ref="N81:U81"/>
    <mergeCell ref="V81:Z81"/>
    <mergeCell ref="B84:AA84"/>
    <mergeCell ref="B78:M78"/>
    <mergeCell ref="N78:U78"/>
    <mergeCell ref="V78:Z78"/>
    <mergeCell ref="B79:M79"/>
    <mergeCell ref="N79:U79"/>
    <mergeCell ref="V79:Z79"/>
    <mergeCell ref="B73:AA73"/>
    <mergeCell ref="B75:U75"/>
    <mergeCell ref="V75:Z75"/>
    <mergeCell ref="B76:U76"/>
    <mergeCell ref="V76:Z76"/>
    <mergeCell ref="B77:U77"/>
    <mergeCell ref="V77:Z77"/>
    <mergeCell ref="B70:R70"/>
    <mergeCell ref="S70:U70"/>
    <mergeCell ref="V70:X70"/>
    <mergeCell ref="Y70:AA70"/>
    <mergeCell ref="B71:R71"/>
    <mergeCell ref="S71:U71"/>
    <mergeCell ref="V71:X71"/>
    <mergeCell ref="Y71:AA71"/>
    <mergeCell ref="B68:R68"/>
    <mergeCell ref="S68:U68"/>
    <mergeCell ref="V68:X68"/>
    <mergeCell ref="Y68:AA68"/>
    <mergeCell ref="B69:R69"/>
    <mergeCell ref="S69:U69"/>
    <mergeCell ref="V69:X69"/>
    <mergeCell ref="Y69:AA69"/>
    <mergeCell ref="B66:R66"/>
    <mergeCell ref="S66:U66"/>
    <mergeCell ref="V66:X66"/>
    <mergeCell ref="Y66:AA66"/>
    <mergeCell ref="B67:R67"/>
    <mergeCell ref="S67:U67"/>
    <mergeCell ref="V67:X67"/>
    <mergeCell ref="Y67:AA67"/>
    <mergeCell ref="B64:R64"/>
    <mergeCell ref="S64:U64"/>
    <mergeCell ref="V64:X64"/>
    <mergeCell ref="Y64:AA64"/>
    <mergeCell ref="B65:R65"/>
    <mergeCell ref="S65:U65"/>
    <mergeCell ref="V65:X65"/>
    <mergeCell ref="Y65:AA65"/>
    <mergeCell ref="B62:R62"/>
    <mergeCell ref="S62:U62"/>
    <mergeCell ref="V62:X62"/>
    <mergeCell ref="Y62:AA62"/>
    <mergeCell ref="B63:R63"/>
    <mergeCell ref="S63:U63"/>
    <mergeCell ref="V63:X63"/>
    <mergeCell ref="Y63:AA63"/>
    <mergeCell ref="B60:R60"/>
    <mergeCell ref="S60:U60"/>
    <mergeCell ref="V60:X60"/>
    <mergeCell ref="Y60:AA60"/>
    <mergeCell ref="B61:R61"/>
    <mergeCell ref="S61:U61"/>
    <mergeCell ref="V61:X61"/>
    <mergeCell ref="Y61:AA61"/>
    <mergeCell ref="B58:R58"/>
    <mergeCell ref="S58:U58"/>
    <mergeCell ref="V58:X58"/>
    <mergeCell ref="Y58:AA58"/>
    <mergeCell ref="B59:R59"/>
    <mergeCell ref="S59:U59"/>
    <mergeCell ref="V59:X59"/>
    <mergeCell ref="Y59:AA59"/>
    <mergeCell ref="B53:J53"/>
    <mergeCell ref="K53:Q53"/>
    <mergeCell ref="B54:J54"/>
    <mergeCell ref="K54:Q54"/>
    <mergeCell ref="U53:AA54"/>
    <mergeCell ref="B56:R56"/>
    <mergeCell ref="B43:AA43"/>
    <mergeCell ref="B38:M38"/>
    <mergeCell ref="N38:U38"/>
    <mergeCell ref="V38:Z38"/>
    <mergeCell ref="B39:U39"/>
    <mergeCell ref="V39:Z39"/>
    <mergeCell ref="B40:M40"/>
    <mergeCell ref="N40:U40"/>
    <mergeCell ref="V40:Z40"/>
    <mergeCell ref="B35:U35"/>
    <mergeCell ref="V35:Z35"/>
    <mergeCell ref="B36:U36"/>
    <mergeCell ref="V36:Z36"/>
    <mergeCell ref="B37:M37"/>
    <mergeCell ref="N37:U37"/>
    <mergeCell ref="V37:Z37"/>
    <mergeCell ref="B30:R30"/>
    <mergeCell ref="S30:U30"/>
    <mergeCell ref="V30:X30"/>
    <mergeCell ref="Y30:AA30"/>
    <mergeCell ref="B32:AA32"/>
    <mergeCell ref="B34:U34"/>
    <mergeCell ref="V34:Z34"/>
    <mergeCell ref="B45:AA45"/>
    <mergeCell ref="B47:AA47"/>
    <mergeCell ref="B27:R27"/>
    <mergeCell ref="S27:U27"/>
    <mergeCell ref="V27:X27"/>
    <mergeCell ref="Y27:AA27"/>
    <mergeCell ref="B29:R29"/>
    <mergeCell ref="S29:U29"/>
    <mergeCell ref="V29:X29"/>
    <mergeCell ref="Y29:AA29"/>
    <mergeCell ref="B28:R28"/>
    <mergeCell ref="S28:U28"/>
    <mergeCell ref="V28:X28"/>
    <mergeCell ref="Y28:AA28"/>
    <mergeCell ref="B25:R25"/>
    <mergeCell ref="S25:U25"/>
    <mergeCell ref="V25:X25"/>
    <mergeCell ref="Y25:AA25"/>
    <mergeCell ref="B24:R24"/>
    <mergeCell ref="S24:U24"/>
    <mergeCell ref="V24:X24"/>
    <mergeCell ref="Y24:AA24"/>
    <mergeCell ref="B49:J49"/>
    <mergeCell ref="K49:AA49"/>
    <mergeCell ref="B26:R26"/>
    <mergeCell ref="S26:U26"/>
    <mergeCell ref="V26:X26"/>
    <mergeCell ref="Y26:AA26"/>
    <mergeCell ref="B22:R22"/>
    <mergeCell ref="S22:U22"/>
    <mergeCell ref="V22:X22"/>
    <mergeCell ref="Y22:AA22"/>
    <mergeCell ref="B50:J50"/>
    <mergeCell ref="K50:AA50"/>
    <mergeCell ref="B23:R23"/>
    <mergeCell ref="S23:U23"/>
    <mergeCell ref="V23:X23"/>
    <mergeCell ref="Y23:AA23"/>
    <mergeCell ref="B20:R20"/>
    <mergeCell ref="S20:U20"/>
    <mergeCell ref="V20:X20"/>
    <mergeCell ref="Y20:AA20"/>
    <mergeCell ref="B21:R21"/>
    <mergeCell ref="S21:U21"/>
    <mergeCell ref="V21:X21"/>
    <mergeCell ref="Y21:AA21"/>
    <mergeCell ref="V18:X18"/>
    <mergeCell ref="Y18:AA18"/>
    <mergeCell ref="B19:R19"/>
    <mergeCell ref="S19:U19"/>
    <mergeCell ref="V19:X19"/>
    <mergeCell ref="Y19:AA19"/>
    <mergeCell ref="U12:AA13"/>
    <mergeCell ref="B15:R15"/>
    <mergeCell ref="B51:J51"/>
    <mergeCell ref="K51:AA51"/>
    <mergeCell ref="B17:R17"/>
    <mergeCell ref="S17:U17"/>
    <mergeCell ref="V17:X17"/>
    <mergeCell ref="Y17:AA17"/>
    <mergeCell ref="B18:R18"/>
    <mergeCell ref="S18:U18"/>
    <mergeCell ref="B10:J10"/>
    <mergeCell ref="K10:AA10"/>
    <mergeCell ref="B11:J11"/>
    <mergeCell ref="K11:S11"/>
    <mergeCell ref="B52:J52"/>
    <mergeCell ref="K52:S52"/>
    <mergeCell ref="B12:J12"/>
    <mergeCell ref="K12:Q12"/>
    <mergeCell ref="B13:J13"/>
    <mergeCell ref="K13:Q13"/>
    <mergeCell ref="B2:AA2"/>
    <mergeCell ref="B4:AA4"/>
    <mergeCell ref="B6:AA6"/>
    <mergeCell ref="B8:J8"/>
    <mergeCell ref="K8:AA8"/>
    <mergeCell ref="B9:J9"/>
    <mergeCell ref="K9:AA9"/>
  </mergeCells>
  <conditionalFormatting sqref="K11 T11:AA11">
    <cfRule type="cellIs" priority="30" dxfId="0" operator="equal" stopIfTrue="1">
      <formula>"Choisissez un continent"</formula>
    </cfRule>
  </conditionalFormatting>
  <conditionalFormatting sqref="S19:U19">
    <cfRule type="cellIs" priority="27" dxfId="0" operator="equal" stopIfTrue="1">
      <formula>"Répondez à Q4 ci-haut"</formula>
    </cfRule>
  </conditionalFormatting>
  <conditionalFormatting sqref="S183:U183">
    <cfRule type="cellIs" priority="4" dxfId="0" operator="equal" stopIfTrue="1">
      <formula>"Répondez à Q4 ci-haut"</formula>
    </cfRule>
  </conditionalFormatting>
  <conditionalFormatting sqref="N40:U40">
    <cfRule type="cellIs" priority="23" dxfId="0" operator="equal" stopIfTrue="1">
      <formula>"N'ÉGALENT PAS le coût total du projet"</formula>
    </cfRule>
  </conditionalFormatting>
  <conditionalFormatting sqref="N37:U37">
    <cfRule type="cellIs" priority="22" dxfId="0" operator="equal" stopIfTrue="1">
      <formula>"ATTENTION: vos sources de financement"</formula>
    </cfRule>
  </conditionalFormatting>
  <conditionalFormatting sqref="N38:U38">
    <cfRule type="cellIs" priority="21" dxfId="0" operator="equal" stopIfTrue="1">
      <formula>"N'ÉGALENT PAS le coût total réel du projet"</formula>
    </cfRule>
  </conditionalFormatting>
  <conditionalFormatting sqref="K52 T52:AA52">
    <cfRule type="cellIs" priority="20" dxfId="0" operator="equal" stopIfTrue="1">
      <formula>"Choisissez un continent"</formula>
    </cfRule>
  </conditionalFormatting>
  <conditionalFormatting sqref="S60:U60">
    <cfRule type="cellIs" priority="19" dxfId="0" operator="equal" stopIfTrue="1">
      <formula>"Répondez à Q4 ci-haut"</formula>
    </cfRule>
  </conditionalFormatting>
  <conditionalFormatting sqref="N81:U81">
    <cfRule type="cellIs" priority="18" dxfId="0" operator="equal" stopIfTrue="1">
      <formula>"N'ÉGALENT PAS le coût total du projet"</formula>
    </cfRule>
  </conditionalFormatting>
  <conditionalFormatting sqref="N78:U78">
    <cfRule type="cellIs" priority="17" dxfId="0" operator="equal" stopIfTrue="1">
      <formula>"ATTENTION: vos sources de financement"</formula>
    </cfRule>
  </conditionalFormatting>
  <conditionalFormatting sqref="N79:U79">
    <cfRule type="cellIs" priority="16" dxfId="0" operator="equal" stopIfTrue="1">
      <formula>"N'ÉGALENT PAS le coût total réel du projet"</formula>
    </cfRule>
  </conditionalFormatting>
  <conditionalFormatting sqref="K93 T93:AA93">
    <cfRule type="cellIs" priority="15" dxfId="0" operator="equal" stopIfTrue="1">
      <formula>"Choisissez un continent"</formula>
    </cfRule>
  </conditionalFormatting>
  <conditionalFormatting sqref="S101:U101">
    <cfRule type="cellIs" priority="14" dxfId="0" operator="equal" stopIfTrue="1">
      <formula>"Répondez à Q4 ci-haut"</formula>
    </cfRule>
  </conditionalFormatting>
  <conditionalFormatting sqref="N122:U122">
    <cfRule type="cellIs" priority="13" dxfId="0" operator="equal" stopIfTrue="1">
      <formula>"N'ÉGALENT PAS le coût total du projet"</formula>
    </cfRule>
  </conditionalFormatting>
  <conditionalFormatting sqref="N119:U119">
    <cfRule type="cellIs" priority="12" dxfId="0" operator="equal" stopIfTrue="1">
      <formula>"ATTENTION: vos sources de financement"</formula>
    </cfRule>
  </conditionalFormatting>
  <conditionalFormatting sqref="N120:U120">
    <cfRule type="cellIs" priority="11" dxfId="0" operator="equal" stopIfTrue="1">
      <formula>"N'ÉGALENT PAS le coût total réel du projet"</formula>
    </cfRule>
  </conditionalFormatting>
  <conditionalFormatting sqref="K134 T134:AA134">
    <cfRule type="cellIs" priority="10" dxfId="0" operator="equal" stopIfTrue="1">
      <formula>"Choisissez un continent"</formula>
    </cfRule>
  </conditionalFormatting>
  <conditionalFormatting sqref="S142:U142">
    <cfRule type="cellIs" priority="9" dxfId="0" operator="equal" stopIfTrue="1">
      <formula>"Répondez à Q4 ci-haut"</formula>
    </cfRule>
  </conditionalFormatting>
  <conditionalFormatting sqref="N163:U163">
    <cfRule type="cellIs" priority="8" dxfId="0" operator="equal" stopIfTrue="1">
      <formula>"N'ÉGALENT PAS le coût total du projet"</formula>
    </cfRule>
  </conditionalFormatting>
  <conditionalFormatting sqref="N160:U160">
    <cfRule type="cellIs" priority="7" dxfId="0" operator="equal" stopIfTrue="1">
      <formula>"ATTENTION: vos sources de financement"</formula>
    </cfRule>
  </conditionalFormatting>
  <conditionalFormatting sqref="N161:U161">
    <cfRule type="cellIs" priority="6" dxfId="0" operator="equal" stopIfTrue="1">
      <formula>"N'ÉGALENT PAS le coût total réel du projet"</formula>
    </cfRule>
  </conditionalFormatting>
  <conditionalFormatting sqref="K175 T175:AA175">
    <cfRule type="cellIs" priority="5" dxfId="0" operator="equal" stopIfTrue="1">
      <formula>"Choisissez un continent"</formula>
    </cfRule>
  </conditionalFormatting>
  <conditionalFormatting sqref="N204:U204">
    <cfRule type="cellIs" priority="3" dxfId="0" operator="equal" stopIfTrue="1">
      <formula>"N'ÉGALENT PAS le coût total du projet"</formula>
    </cfRule>
  </conditionalFormatting>
  <conditionalFormatting sqref="N201:U201">
    <cfRule type="cellIs" priority="2" dxfId="0" operator="equal" stopIfTrue="1">
      <formula>"ATTENTION: vos sources de financement"</formula>
    </cfRule>
  </conditionalFormatting>
  <conditionalFormatting sqref="N202:U202">
    <cfRule type="cellIs" priority="1" dxfId="0" operator="equal" stopIfTrue="1">
      <formula>"N'ÉGALENT PAS le coût total réel du projet"</formula>
    </cfRule>
  </conditionalFormatting>
  <dataValidations count="4">
    <dataValidation type="whole" allowBlank="1" showInputMessage="1" showErrorMessage="1" prompt="Inscrivez le nombre prévu de participants pour lesquels un financement QSF a été accordé initialement (entre 1 et 10)" sqref="K13:Q13 K54:Q54 K95:Q95 K136:Q136 K177:Q177">
      <formula1>1</formula1>
      <formula2>10</formula2>
    </dataValidation>
    <dataValidation type="whole" allowBlank="1" showInputMessage="1" showErrorMessage="1" prompt="Inscrivez la durée du séjour terrain prévue initialement pour ce projet  (entre 56 et 75 jours)" sqref="R53:T53 R94:T94 R12:T12 R135:T135 R176:T176">
      <formula1>56</formula1>
      <formula2>75</formula2>
    </dataValidation>
    <dataValidation type="list" allowBlank="1" showInputMessage="1" showErrorMessage="1" prompt="Choisissez un continent" sqref="K11 T11:AA11 K52 T52:AA52 K93 T93:AA93 K134 T134:AA134 K175 T175:AA175">
      <formula1>"Choisissez un continent,Afrique, Moyen-Orient et Asie-Pacifique,Amérique latine,Antilles et Mexique"</formula1>
    </dataValidation>
    <dataValidation type="whole" allowBlank="1" showInputMessage="1" showErrorMessage="1" prompt="Inscrivez la durée du séjour terrain prévue initialement pour ce projet (entre 42 et 75 jours)" sqref="K12:Q12 K53:Q53 K94:Q94 K135:Q135 K176:Q176">
      <formula1>42</formula1>
      <formula2>75</formula2>
    </dataValidation>
  </dataValidations>
  <printOptions/>
  <pageMargins left="0.2362204724409449" right="0.2362204724409449" top="0.2362204724409449" bottom="0.2362204724409449" header="0.31496062992125984" footer="0.31496062992125984"/>
  <pageSetup horizontalDpi="600" verticalDpi="600" orientation="portrait" r:id="rId1"/>
  <rowBreaks count="4" manualBreakCount="4">
    <brk id="41" max="255" man="1"/>
    <brk id="82" max="255" man="1"/>
    <brk id="123" max="255" man="1"/>
    <brk id="16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3:F67"/>
  <sheetViews>
    <sheetView zoomScalePageLayoutView="0" workbookViewId="0" topLeftCell="A1">
      <selection activeCell="C5" sqref="C5:E5"/>
    </sheetView>
  </sheetViews>
  <sheetFormatPr defaultColWidth="11.421875" defaultRowHeight="12.75"/>
  <cols>
    <col min="1" max="1" width="1.7109375" style="0" customWidth="1"/>
    <col min="2" max="2" width="30.7109375" style="0" customWidth="1"/>
    <col min="3" max="4" width="10.7109375" style="0" customWidth="1"/>
    <col min="5" max="5" width="38.7109375" style="0" customWidth="1"/>
    <col min="6" max="7" width="1.7109375" style="0" customWidth="1"/>
  </cols>
  <sheetData>
    <row r="2" ht="13.5" thickBot="1"/>
    <row r="3" spans="2:5" ht="17.25" customHeight="1" thickBot="1">
      <c r="B3" s="101" t="s">
        <v>17</v>
      </c>
      <c r="C3" s="102"/>
      <c r="D3" s="102"/>
      <c r="E3" s="103"/>
    </row>
    <row r="4" ht="7.5" customHeight="1"/>
    <row r="5" spans="2:5" ht="13.5">
      <c r="B5" s="10" t="s">
        <v>11</v>
      </c>
      <c r="C5" s="100"/>
      <c r="D5" s="100"/>
      <c r="E5" s="100"/>
    </row>
    <row r="6" spans="2:5" ht="13.5">
      <c r="B6" s="1" t="s">
        <v>12</v>
      </c>
      <c r="C6" s="104"/>
      <c r="D6" s="104"/>
      <c r="E6" s="104"/>
    </row>
    <row r="7" spans="2:5" ht="13.5">
      <c r="B7" s="1" t="s">
        <v>15</v>
      </c>
      <c r="C7" s="104"/>
      <c r="D7" s="104"/>
      <c r="E7" s="104"/>
    </row>
    <row r="8" spans="2:4" ht="42.75" customHeight="1" thickBot="1">
      <c r="B8" s="1" t="s">
        <v>25</v>
      </c>
      <c r="C8" s="20">
        <v>1050</v>
      </c>
      <c r="D8" s="2"/>
    </row>
    <row r="9" spans="2:5" ht="27" customHeight="1">
      <c r="B9" s="7" t="s">
        <v>20</v>
      </c>
      <c r="C9" s="6"/>
      <c r="D9" s="2"/>
      <c r="E9" s="105" t="s">
        <v>16</v>
      </c>
    </row>
    <row r="10" spans="2:5" s="12" customFormat="1" ht="27" customHeight="1" thickBot="1">
      <c r="B10" s="11" t="s">
        <v>22</v>
      </c>
      <c r="C10" s="19">
        <v>12</v>
      </c>
      <c r="E10" s="106"/>
    </row>
    <row r="11" spans="2:3" s="12" customFormat="1" ht="13.5" customHeight="1">
      <c r="B11" s="18"/>
      <c r="C11" s="3"/>
    </row>
    <row r="12" spans="2:5" ht="12.75">
      <c r="B12" s="12"/>
      <c r="C12" s="12"/>
      <c r="D12" s="12"/>
      <c r="E12" s="12"/>
    </row>
    <row r="13" spans="2:5" ht="26.25" customHeight="1">
      <c r="B13" s="15" t="s">
        <v>4</v>
      </c>
      <c r="C13" s="15" t="s">
        <v>5</v>
      </c>
      <c r="D13" s="16" t="s">
        <v>6</v>
      </c>
      <c r="E13" s="15" t="s">
        <v>0</v>
      </c>
    </row>
    <row r="14" spans="2:5" ht="40.5">
      <c r="B14" s="14" t="s">
        <v>21</v>
      </c>
      <c r="C14" s="4">
        <f>12*C8</f>
        <v>12600</v>
      </c>
      <c r="D14" s="21"/>
      <c r="E14" s="8" t="s">
        <v>18</v>
      </c>
    </row>
    <row r="15" spans="2:5" ht="58.5" customHeight="1">
      <c r="B15" s="17" t="s">
        <v>7</v>
      </c>
      <c r="C15" s="4">
        <v>0</v>
      </c>
      <c r="D15" s="5"/>
      <c r="E15" s="8" t="s">
        <v>26</v>
      </c>
    </row>
    <row r="16" spans="2:5" ht="27">
      <c r="B16" s="6" t="s">
        <v>23</v>
      </c>
      <c r="C16" s="4">
        <v>0</v>
      </c>
      <c r="D16" s="21">
        <f>(C10-12)*C8</f>
        <v>0</v>
      </c>
      <c r="E16" s="24" t="s">
        <v>28</v>
      </c>
    </row>
    <row r="17" spans="2:5" ht="27">
      <c r="B17" s="6" t="s">
        <v>24</v>
      </c>
      <c r="C17" s="4">
        <v>0</v>
      </c>
      <c r="D17" s="21">
        <f>C9*C10</f>
        <v>0</v>
      </c>
      <c r="E17" s="24" t="s">
        <v>29</v>
      </c>
    </row>
    <row r="18" spans="2:5" ht="13.5">
      <c r="B18" s="6" t="s">
        <v>3</v>
      </c>
      <c r="C18" s="4">
        <v>0</v>
      </c>
      <c r="D18" s="5"/>
      <c r="E18" s="9" t="s">
        <v>8</v>
      </c>
    </row>
    <row r="19" spans="2:5" ht="13.5">
      <c r="B19" s="6" t="s">
        <v>3</v>
      </c>
      <c r="C19" s="4">
        <v>0</v>
      </c>
      <c r="D19" s="5"/>
      <c r="E19" s="9" t="s">
        <v>8</v>
      </c>
    </row>
    <row r="20" spans="2:5" ht="13.5">
      <c r="B20" s="6" t="s">
        <v>3</v>
      </c>
      <c r="C20" s="4">
        <v>0</v>
      </c>
      <c r="D20" s="5"/>
      <c r="E20" s="9" t="s">
        <v>8</v>
      </c>
    </row>
    <row r="21" spans="2:5" ht="13.5">
      <c r="B21" s="6" t="s">
        <v>3</v>
      </c>
      <c r="C21" s="4">
        <v>0</v>
      </c>
      <c r="D21" s="5"/>
      <c r="E21" s="9" t="s">
        <v>8</v>
      </c>
    </row>
    <row r="22" spans="2:5" ht="13.5">
      <c r="B22" s="6" t="s">
        <v>3</v>
      </c>
      <c r="C22" s="4">
        <v>0</v>
      </c>
      <c r="D22" s="5"/>
      <c r="E22" s="9" t="s">
        <v>8</v>
      </c>
    </row>
    <row r="23" spans="2:5" ht="13.5">
      <c r="B23" s="14" t="s">
        <v>9</v>
      </c>
      <c r="C23" s="4">
        <f>0.08*C14</f>
        <v>1008</v>
      </c>
      <c r="D23" s="21">
        <f>SUM(D15:D22)*0.08</f>
        <v>0</v>
      </c>
      <c r="E23" s="8" t="s">
        <v>13</v>
      </c>
    </row>
    <row r="24" spans="2:5" ht="13.5">
      <c r="B24" s="13" t="s">
        <v>10</v>
      </c>
      <c r="C24" s="4">
        <f>SUM(C14:C23)</f>
        <v>13608</v>
      </c>
      <c r="D24" s="4">
        <f>SUM(D15:D23)</f>
        <v>0</v>
      </c>
      <c r="E24" s="8"/>
    </row>
    <row r="26" spans="2:4" ht="13.5">
      <c r="B26" s="22" t="s">
        <v>27</v>
      </c>
      <c r="C26" s="23">
        <f>C24/(C24+D24)</f>
        <v>1</v>
      </c>
      <c r="D26" s="23">
        <f>D24/(C24+D24)</f>
        <v>0</v>
      </c>
    </row>
    <row r="30" ht="24" customHeight="1"/>
    <row r="43" ht="13.5" thickBot="1"/>
    <row r="44" spans="2:5" ht="13.5" thickBot="1">
      <c r="B44" s="101" t="s">
        <v>17</v>
      </c>
      <c r="C44" s="102"/>
      <c r="D44" s="102"/>
      <c r="E44" s="103"/>
    </row>
    <row r="46" spans="2:5" ht="13.5">
      <c r="B46" s="10" t="s">
        <v>11</v>
      </c>
      <c r="C46" s="100"/>
      <c r="D46" s="100"/>
      <c r="E46" s="100"/>
    </row>
    <row r="47" spans="2:5" ht="13.5">
      <c r="B47" s="1" t="s">
        <v>12</v>
      </c>
      <c r="C47" s="104"/>
      <c r="D47" s="104"/>
      <c r="E47" s="104"/>
    </row>
    <row r="48" spans="2:5" ht="13.5" customHeight="1">
      <c r="B48" s="1" t="s">
        <v>15</v>
      </c>
      <c r="C48" s="104"/>
      <c r="D48" s="104"/>
      <c r="E48" s="104"/>
    </row>
    <row r="49" spans="2:4" ht="41.25" thickBot="1">
      <c r="B49" s="1" t="s">
        <v>25</v>
      </c>
      <c r="C49" s="20">
        <v>1050</v>
      </c>
      <c r="D49" s="2"/>
    </row>
    <row r="50" spans="2:5" ht="27">
      <c r="B50" s="7" t="s">
        <v>20</v>
      </c>
      <c r="C50" s="6">
        <v>0</v>
      </c>
      <c r="D50" s="2"/>
      <c r="E50" s="105" t="s">
        <v>16</v>
      </c>
    </row>
    <row r="51" spans="1:6" ht="14.25" thickBot="1">
      <c r="A51" s="12"/>
      <c r="B51" s="11" t="s">
        <v>22</v>
      </c>
      <c r="C51" s="19">
        <v>12</v>
      </c>
      <c r="D51" s="12"/>
      <c r="E51" s="106"/>
      <c r="F51" s="12"/>
    </row>
    <row r="52" spans="1:6" ht="13.5">
      <c r="A52" s="12"/>
      <c r="B52" s="18"/>
      <c r="C52" s="3"/>
      <c r="D52" s="12"/>
      <c r="E52" s="12"/>
      <c r="F52" s="12"/>
    </row>
    <row r="53" spans="2:5" ht="27" customHeight="1">
      <c r="B53" s="12"/>
      <c r="C53" s="12"/>
      <c r="D53" s="12"/>
      <c r="E53" s="12"/>
    </row>
    <row r="54" spans="2:5" ht="27" customHeight="1">
      <c r="B54" s="15" t="s">
        <v>4</v>
      </c>
      <c r="C54" s="15" t="s">
        <v>5</v>
      </c>
      <c r="D54" s="16" t="s">
        <v>6</v>
      </c>
      <c r="E54" s="15" t="s">
        <v>0</v>
      </c>
    </row>
    <row r="55" spans="1:6" s="12" customFormat="1" ht="49.5" customHeight="1">
      <c r="A55"/>
      <c r="B55" s="14" t="s">
        <v>21</v>
      </c>
      <c r="C55" s="4">
        <f>12*C49</f>
        <v>12600</v>
      </c>
      <c r="D55" s="21"/>
      <c r="E55" s="8" t="s">
        <v>18</v>
      </c>
      <c r="F55"/>
    </row>
    <row r="56" spans="1:6" s="12" customFormat="1" ht="57" customHeight="1">
      <c r="A56"/>
      <c r="B56" s="17" t="s">
        <v>7</v>
      </c>
      <c r="C56" s="4">
        <v>0</v>
      </c>
      <c r="D56" s="5"/>
      <c r="E56" s="8" t="s">
        <v>26</v>
      </c>
      <c r="F56"/>
    </row>
    <row r="57" spans="2:5" ht="13.5" customHeight="1">
      <c r="B57" s="6" t="s">
        <v>23</v>
      </c>
      <c r="C57" s="4">
        <v>0</v>
      </c>
      <c r="D57" s="21">
        <f>(C51-12)*C49</f>
        <v>0</v>
      </c>
      <c r="E57" s="24" t="s">
        <v>30</v>
      </c>
    </row>
    <row r="58" spans="2:5" ht="27">
      <c r="B58" s="6" t="s">
        <v>24</v>
      </c>
      <c r="C58" s="4">
        <v>0</v>
      </c>
      <c r="D58" s="21">
        <f>C50*C51</f>
        <v>0</v>
      </c>
      <c r="E58" s="24" t="s">
        <v>31</v>
      </c>
    </row>
    <row r="59" spans="2:5" ht="13.5">
      <c r="B59" s="6" t="s">
        <v>3</v>
      </c>
      <c r="C59" s="4">
        <v>0</v>
      </c>
      <c r="D59" s="5"/>
      <c r="E59" s="9" t="s">
        <v>8</v>
      </c>
    </row>
    <row r="60" spans="2:5" ht="13.5">
      <c r="B60" s="6" t="s">
        <v>3</v>
      </c>
      <c r="C60" s="4">
        <v>0</v>
      </c>
      <c r="D60" s="5"/>
      <c r="E60" s="9" t="s">
        <v>8</v>
      </c>
    </row>
    <row r="61" spans="2:5" ht="13.5">
      <c r="B61" s="6" t="s">
        <v>3</v>
      </c>
      <c r="C61" s="4">
        <v>0</v>
      </c>
      <c r="D61" s="5"/>
      <c r="E61" s="9" t="s">
        <v>8</v>
      </c>
    </row>
    <row r="62" spans="2:5" ht="13.5">
      <c r="B62" s="6" t="s">
        <v>3</v>
      </c>
      <c r="C62" s="4">
        <v>0</v>
      </c>
      <c r="D62" s="5"/>
      <c r="E62" s="9" t="s">
        <v>8</v>
      </c>
    </row>
    <row r="63" spans="2:5" ht="13.5">
      <c r="B63" s="6" t="s">
        <v>3</v>
      </c>
      <c r="C63" s="4">
        <v>0</v>
      </c>
      <c r="D63" s="5"/>
      <c r="E63" s="9" t="s">
        <v>8</v>
      </c>
    </row>
    <row r="64" spans="2:5" ht="13.5">
      <c r="B64" s="14" t="s">
        <v>9</v>
      </c>
      <c r="C64" s="4">
        <f>0.08*C55</f>
        <v>1008</v>
      </c>
      <c r="D64" s="21">
        <f>SUM(D56:D63)*0.08</f>
        <v>0</v>
      </c>
      <c r="E64" s="8" t="s">
        <v>13</v>
      </c>
    </row>
    <row r="65" spans="2:5" ht="13.5">
      <c r="B65" s="13" t="s">
        <v>10</v>
      </c>
      <c r="C65" s="4">
        <f>SUM(C55:C64)</f>
        <v>13608</v>
      </c>
      <c r="D65" s="4">
        <f>SUM(D56:D64)</f>
        <v>0</v>
      </c>
      <c r="E65" s="8"/>
    </row>
    <row r="67" spans="2:4" ht="13.5">
      <c r="B67" s="22" t="s">
        <v>27</v>
      </c>
      <c r="C67" s="23">
        <f>C65/(C65+D65)</f>
        <v>1</v>
      </c>
      <c r="D67" s="23">
        <f>D65/(C65+D65)</f>
        <v>0</v>
      </c>
    </row>
  </sheetData>
  <sheetProtection password="CC56" sheet="1"/>
  <mergeCells count="10">
    <mergeCell ref="C5:E5"/>
    <mergeCell ref="B3:E3"/>
    <mergeCell ref="C6:E6"/>
    <mergeCell ref="C7:E7"/>
    <mergeCell ref="E50:E51"/>
    <mergeCell ref="E9:E10"/>
    <mergeCell ref="B44:E44"/>
    <mergeCell ref="C46:E46"/>
    <mergeCell ref="C47:E47"/>
    <mergeCell ref="C48:E48"/>
  </mergeCells>
  <dataValidations count="2">
    <dataValidation type="decimal" allowBlank="1" showInputMessage="1" showErrorMessage="1" promptTitle="Taux horaire" prompt="Inscrivez obligatoirement un taux horaire (minimum 12 $)." errorTitle="Taux horaire" error="Attention le montant doit être au moins de 12,00" sqref="C10 C51">
      <formula1>12</formula1>
      <formula2>200</formula2>
    </dataValidation>
    <dataValidation type="decimal" allowBlank="1" showInputMessage="1" showErrorMessage="1" promptTitle="Nombre d'heures" prompt="Inscrivez obligatoirement un nombre compris entre 560 et 1050" errorTitle="Nombre d'heures" error="Attention le montant doit être au moins de 560 heures et au plus de 1050" sqref="C8 C49">
      <formula1>560</formula1>
      <formula2>1050</formula2>
    </dataValidation>
  </dataValidations>
  <printOptions/>
  <pageMargins left="0.61" right="0.52" top="0.63" bottom="0.57" header="0.4921259845" footer="0.492125984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4"/>
  <sheetViews>
    <sheetView zoomScalePageLayoutView="0" workbookViewId="0" topLeftCell="A1">
      <selection activeCell="E24" sqref="E24"/>
    </sheetView>
  </sheetViews>
  <sheetFormatPr defaultColWidth="11.421875" defaultRowHeight="12.75"/>
  <sheetData>
    <row r="3" ht="12.75">
      <c r="A3" s="26" t="s">
        <v>33</v>
      </c>
    </row>
    <row r="4" ht="12.75">
      <c r="A4" s="25" t="s">
        <v>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Brière</dc:creator>
  <cp:keywords/>
  <dc:description/>
  <cp:lastModifiedBy>Scrosati, Alain</cp:lastModifiedBy>
  <cp:lastPrinted>2017-01-10T19:12:34Z</cp:lastPrinted>
  <dcterms:created xsi:type="dcterms:W3CDTF">2003-02-21T14:49:34Z</dcterms:created>
  <dcterms:modified xsi:type="dcterms:W3CDTF">2017-01-10T19:45:32Z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